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<sst xmlns="http://schemas.openxmlformats.org/spreadsheetml/2006/main" count="121" uniqueCount="107">
  <si>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</si>
  <si>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</si>
  <si>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</si>
  <si>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</si>
  <si>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</si>
  <si>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</si>
  <si>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</si>
  <si>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</si>
  <si>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</si>
  <si>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</si>
  <si>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</si>
  <si>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</si>
  <si>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</si>
  <si>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</si>
  <si>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</si>
  <si>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</si>
  <si>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</si>
  <si>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</si>
  <si>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</si>
  <si>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</si>
  <si>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</si>
  <si>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</si>
  <si>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</si>
  <si>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</si>
  <si>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</si>
  <si>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</si>
  <si>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</si>
  <si>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</si>
  <si>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</si>
  <si>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</si>
  <si>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</si>
  <si>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</si>
  <si>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</si>
  <si>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</si>
  <si>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</si>
  <si>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</si>
  <si>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</si>
  <si>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</si>
  <si>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</si>
  <si>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</si>
  <si>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</si>
  <si>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</si>
  <si>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</si>
  <si>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</si>
  <si>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</si>
  <si>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</si>
  <si>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</si>
  <si>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</si>
  <si>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</si>
  <si>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</si>
  <si>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</si>
  <si>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</si>
  <si>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</si>
  <si>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</si>
  <si>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</si>
  <si>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</si>
  <si>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</si>
  <si>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</si>
  <si>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</si>
  <si>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</si>
  <si>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</si>
  <si>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</si>
  <si>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</si>
  <si>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</si>
  <si>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</si>
  <si>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</si>
  <si>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</si>
  <si>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</si>
  <si>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</si>
  <si>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</si>
  <si>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</si>
  <si>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</si>
  <si>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</si>
  <si>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</si>
  <si>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</si>
  <si>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</si>
  <si>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</si>
  <si>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</si>
  <si>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</si>
  <si>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</si>
  <si>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</si>
  <si>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</si>
  <si>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</si>
  <si>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</si>
  <si>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</si>
  <si>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62xx</t>
  </si>
  <si>
    <t>Jiné veřejné služby a činnosti (humanitární pomoc)</t>
  </si>
  <si>
    <t>2.RO</t>
  </si>
  <si>
    <t>3.RO</t>
  </si>
  <si>
    <t>MaK - dotace z Vinařského fondu k akcím roku 2022</t>
  </si>
  <si>
    <t>MaK - dotace na TIC</t>
  </si>
  <si>
    <t>UZ 13305 - dotace na pečovatelskou službu</t>
  </si>
  <si>
    <t>UZ 435  - dotace na pečovatelskou službu (JMK)</t>
  </si>
  <si>
    <t>UZ 13024 dotace na SPOD</t>
  </si>
  <si>
    <t>UZ 90002 - Dotace na ovocný sad (SFŽP)</t>
  </si>
  <si>
    <t>UZ 13015 - dotace na sociální práci</t>
  </si>
  <si>
    <t xml:space="preserve">UZ 91628 - Dotace bezbariérový chodník Šafaříkova, Tyršova, Brněnská </t>
  </si>
  <si>
    <t>Dotace ÚP (evropské zdroje)</t>
  </si>
  <si>
    <t>Dotace ÚP ostatní</t>
  </si>
  <si>
    <t>Prodej pozemků</t>
  </si>
  <si>
    <t>Prodej movitých věcí (traktory)</t>
  </si>
  <si>
    <t>Veřejnosprávní smlouvy</t>
  </si>
  <si>
    <t>ZŠ Komenského - investiční dotace</t>
  </si>
  <si>
    <t>64xx</t>
  </si>
  <si>
    <t>Ostatní činnosti</t>
  </si>
  <si>
    <t>4.RO</t>
  </si>
  <si>
    <t>Celková bilance  4.rozpočtového opatření města Hustopeče na rok 2022 (v tis.Kč) schváleného ZM 7.7.2022 (5/XXVIII/22)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</si>
</sst>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3" fontId="29" fillId="27" borderId="19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/>
    </xf>
    <xf numFmtId="3" fontId="22" fillId="27" borderId="19" xfId="0" applyNumberFormat="1" applyFont="1" applyFill="1" applyBorder="1" applyAlignment="1">
      <alignment/>
    </xf>
    <xf numFmtId="0" fontId="0" fillId="27" borderId="19" xfId="0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3" fontId="26" fillId="27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/>
    </xf>
    <xf numFmtId="0" fontId="26" fillId="27" borderId="19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3" fontId="29" fillId="14" borderId="19" xfId="0" applyNumberFormat="1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0" fontId="0" fillId="14" borderId="19" xfId="0" applyFill="1" applyBorder="1" applyAlignment="1">
      <alignment/>
    </xf>
    <xf numFmtId="3" fontId="0" fillId="14" borderId="19" xfId="0" applyNumberFormat="1" applyFont="1" applyFill="1" applyBorder="1" applyAlignment="1">
      <alignment/>
    </xf>
    <xf numFmtId="3" fontId="26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0" fontId="26" fillId="14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95" zoomScaleNormal="95" zoomScalePageLayoutView="0" workbookViewId="0" topLeftCell="A61">
      <selection activeCell="O75" sqref="O75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7.375" style="0" customWidth="1"/>
    <col min="4" max="4" width="56.375" style="0" customWidth="1"/>
    <col min="5" max="6" width="10.875" style="0" customWidth="1"/>
    <col min="7" max="7" width="12.875" style="0" customWidth="1"/>
    <col min="9" max="9" width="9.625" style="0" bestFit="1" customWidth="1"/>
  </cols>
  <sheetData>
    <row r="1" spans="1:6" ht="12.75" customHeight="1">
      <c r="A1" s="90" t="s">
        <v>67</v>
      </c>
      <c r="B1" s="90"/>
      <c r="C1" s="9"/>
      <c r="D1" s="12"/>
      <c r="E1" s="41"/>
      <c r="F1" s="41"/>
    </row>
    <row r="2" spans="1:15" ht="18">
      <c r="A2" s="91" t="s">
        <v>106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6" ht="12.75" customHeight="1">
      <c r="A3" s="9"/>
      <c r="B3" s="9"/>
      <c r="C3" s="9"/>
      <c r="D3" s="12"/>
      <c r="E3" s="13"/>
      <c r="F3" s="13"/>
    </row>
    <row r="4" spans="1:15" ht="38.25">
      <c r="A4" s="58" t="s">
        <v>21</v>
      </c>
      <c r="B4" s="58" t="s">
        <v>12</v>
      </c>
      <c r="C4" s="58" t="s">
        <v>57</v>
      </c>
      <c r="D4" s="28" t="s">
        <v>35</v>
      </c>
      <c r="E4" s="37" t="s">
        <v>77</v>
      </c>
      <c r="F4" s="44" t="s">
        <v>73</v>
      </c>
      <c r="G4" s="42" t="s">
        <v>76</v>
      </c>
      <c r="H4" s="50" t="s">
        <v>75</v>
      </c>
      <c r="I4" s="50" t="s">
        <v>74</v>
      </c>
      <c r="J4" s="59" t="s">
        <v>75</v>
      </c>
      <c r="K4" s="59" t="s">
        <v>87</v>
      </c>
      <c r="L4" s="69" t="s">
        <v>75</v>
      </c>
      <c r="M4" s="69" t="s">
        <v>88</v>
      </c>
      <c r="N4" s="81" t="s">
        <v>75</v>
      </c>
      <c r="O4" s="81" t="s">
        <v>105</v>
      </c>
    </row>
    <row r="5" spans="1:15" ht="12.75" customHeight="1">
      <c r="A5" s="30"/>
      <c r="B5" s="30" t="s">
        <v>13</v>
      </c>
      <c r="C5" s="30"/>
      <c r="D5" s="31" t="s">
        <v>14</v>
      </c>
      <c r="E5" s="38">
        <v>123000</v>
      </c>
      <c r="F5" s="38">
        <v>123000</v>
      </c>
      <c r="G5" s="46">
        <v>120000</v>
      </c>
      <c r="H5" s="53">
        <v>0</v>
      </c>
      <c r="I5" s="54">
        <f aca="true" t="shared" si="0" ref="I5:K23">G5+H5</f>
        <v>120000</v>
      </c>
      <c r="J5" s="60">
        <v>0</v>
      </c>
      <c r="K5" s="61">
        <f t="shared" si="0"/>
        <v>120000</v>
      </c>
      <c r="L5" s="70">
        <v>0</v>
      </c>
      <c r="M5" s="71">
        <f aca="true" t="shared" si="1" ref="M5:M43">K5+L5</f>
        <v>120000</v>
      </c>
      <c r="N5" s="82">
        <v>0</v>
      </c>
      <c r="O5" s="83">
        <f aca="true" t="shared" si="2" ref="O5:O43">M5+N5</f>
        <v>120000</v>
      </c>
    </row>
    <row r="6" spans="1:15" ht="12.75" customHeight="1">
      <c r="A6" s="30"/>
      <c r="B6" s="30" t="s">
        <v>15</v>
      </c>
      <c r="C6" s="30"/>
      <c r="D6" s="31" t="s">
        <v>18</v>
      </c>
      <c r="E6" s="38">
        <v>38436</v>
      </c>
      <c r="F6" s="38">
        <v>38436</v>
      </c>
      <c r="G6" s="46">
        <v>37174</v>
      </c>
      <c r="H6" s="53">
        <v>0</v>
      </c>
      <c r="I6" s="54">
        <f t="shared" si="0"/>
        <v>37174</v>
      </c>
      <c r="J6" s="60">
        <v>0</v>
      </c>
      <c r="K6" s="61">
        <f t="shared" si="0"/>
        <v>37174</v>
      </c>
      <c r="L6" s="70">
        <v>255</v>
      </c>
      <c r="M6" s="71">
        <f t="shared" si="1"/>
        <v>37429</v>
      </c>
      <c r="N6" s="82">
        <v>0</v>
      </c>
      <c r="O6" s="83">
        <f t="shared" si="2"/>
        <v>37429</v>
      </c>
    </row>
    <row r="7" spans="1:15" ht="12.75" customHeight="1">
      <c r="A7" s="7" t="s">
        <v>15</v>
      </c>
      <c r="B7" s="7"/>
      <c r="C7" s="7"/>
      <c r="D7" s="15" t="s">
        <v>28</v>
      </c>
      <c r="E7" s="39">
        <v>11420</v>
      </c>
      <c r="F7" s="39">
        <v>11420</v>
      </c>
      <c r="G7" s="45">
        <f>80+30+1600+9000</f>
        <v>10710</v>
      </c>
      <c r="H7" s="51">
        <v>0</v>
      </c>
      <c r="I7" s="56">
        <f t="shared" si="0"/>
        <v>10710</v>
      </c>
      <c r="J7" s="62">
        <v>0</v>
      </c>
      <c r="K7" s="63">
        <f t="shared" si="0"/>
        <v>10710</v>
      </c>
      <c r="L7" s="72">
        <v>0</v>
      </c>
      <c r="M7" s="73">
        <f t="shared" si="1"/>
        <v>10710</v>
      </c>
      <c r="N7" s="84">
        <v>0</v>
      </c>
      <c r="O7" s="85">
        <f t="shared" si="2"/>
        <v>10710</v>
      </c>
    </row>
    <row r="8" spans="1:15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39">
        <v>300</v>
      </c>
      <c r="G8" s="45">
        <v>330</v>
      </c>
      <c r="H8" s="51">
        <v>0</v>
      </c>
      <c r="I8" s="56">
        <f t="shared" si="0"/>
        <v>330</v>
      </c>
      <c r="J8" s="62">
        <v>0</v>
      </c>
      <c r="K8" s="63">
        <f t="shared" si="0"/>
        <v>330</v>
      </c>
      <c r="L8" s="72">
        <v>0</v>
      </c>
      <c r="M8" s="73">
        <f t="shared" si="1"/>
        <v>330</v>
      </c>
      <c r="N8" s="84">
        <v>0</v>
      </c>
      <c r="O8" s="85">
        <f t="shared" si="2"/>
        <v>330</v>
      </c>
    </row>
    <row r="9" spans="1:15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39">
        <v>364</v>
      </c>
      <c r="G9" s="45">
        <v>364</v>
      </c>
      <c r="H9" s="51">
        <v>0</v>
      </c>
      <c r="I9" s="56">
        <f t="shared" si="0"/>
        <v>364</v>
      </c>
      <c r="J9" s="62">
        <v>0</v>
      </c>
      <c r="K9" s="63">
        <f t="shared" si="0"/>
        <v>364</v>
      </c>
      <c r="L9" s="72">
        <v>0</v>
      </c>
      <c r="M9" s="73">
        <f t="shared" si="1"/>
        <v>364</v>
      </c>
      <c r="N9" s="84">
        <v>0</v>
      </c>
      <c r="O9" s="85">
        <f t="shared" si="2"/>
        <v>364</v>
      </c>
    </row>
    <row r="10" spans="1:15" ht="12.75" customHeight="1">
      <c r="A10" s="7">
        <v>3113</v>
      </c>
      <c r="B10" s="7">
        <v>2122</v>
      </c>
      <c r="C10" s="7"/>
      <c r="D10" s="15" t="s">
        <v>65</v>
      </c>
      <c r="E10" s="39">
        <v>1270</v>
      </c>
      <c r="F10" s="39">
        <v>1270</v>
      </c>
      <c r="G10" s="45">
        <v>1296</v>
      </c>
      <c r="H10" s="51">
        <v>0</v>
      </c>
      <c r="I10" s="56">
        <f t="shared" si="0"/>
        <v>1296</v>
      </c>
      <c r="J10" s="62">
        <v>0</v>
      </c>
      <c r="K10" s="63">
        <f t="shared" si="0"/>
        <v>1296</v>
      </c>
      <c r="L10" s="72">
        <v>0</v>
      </c>
      <c r="M10" s="73">
        <f t="shared" si="1"/>
        <v>1296</v>
      </c>
      <c r="N10" s="84">
        <v>0</v>
      </c>
      <c r="O10" s="85">
        <f t="shared" si="2"/>
        <v>1296</v>
      </c>
    </row>
    <row r="11" spans="1:15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39">
        <v>355</v>
      </c>
      <c r="G11" s="45">
        <v>406</v>
      </c>
      <c r="H11" s="51">
        <v>0</v>
      </c>
      <c r="I11" s="56">
        <f t="shared" si="0"/>
        <v>406</v>
      </c>
      <c r="J11" s="62">
        <v>0</v>
      </c>
      <c r="K11" s="63">
        <f t="shared" si="0"/>
        <v>406</v>
      </c>
      <c r="L11" s="72">
        <v>0</v>
      </c>
      <c r="M11" s="73">
        <f t="shared" si="1"/>
        <v>406</v>
      </c>
      <c r="N11" s="84">
        <v>0</v>
      </c>
      <c r="O11" s="85">
        <f t="shared" si="2"/>
        <v>406</v>
      </c>
    </row>
    <row r="12" spans="1:15" ht="12.75" customHeight="1">
      <c r="A12" s="7" t="s">
        <v>22</v>
      </c>
      <c r="B12" s="7"/>
      <c r="C12" s="7"/>
      <c r="D12" s="15" t="s">
        <v>29</v>
      </c>
      <c r="E12" s="39">
        <v>8860</v>
      </c>
      <c r="F12" s="39">
        <v>8860</v>
      </c>
      <c r="G12" s="45">
        <f>10+8000+10</f>
        <v>8020</v>
      </c>
      <c r="H12" s="51">
        <v>0</v>
      </c>
      <c r="I12" s="56">
        <f t="shared" si="0"/>
        <v>8020</v>
      </c>
      <c r="J12" s="62">
        <v>0</v>
      </c>
      <c r="K12" s="63">
        <f t="shared" si="0"/>
        <v>8020</v>
      </c>
      <c r="L12" s="72">
        <v>0</v>
      </c>
      <c r="M12" s="73">
        <f t="shared" si="1"/>
        <v>8020</v>
      </c>
      <c r="N12" s="84">
        <v>0</v>
      </c>
      <c r="O12" s="85">
        <f t="shared" si="2"/>
        <v>8020</v>
      </c>
    </row>
    <row r="13" spans="1:15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39">
        <v>1889</v>
      </c>
      <c r="G13" s="45">
        <v>2068</v>
      </c>
      <c r="H13" s="51">
        <v>0</v>
      </c>
      <c r="I13" s="56">
        <f t="shared" si="0"/>
        <v>2068</v>
      </c>
      <c r="J13" s="62">
        <v>0</v>
      </c>
      <c r="K13" s="63">
        <f t="shared" si="0"/>
        <v>2068</v>
      </c>
      <c r="L13" s="72">
        <v>0</v>
      </c>
      <c r="M13" s="73">
        <f t="shared" si="1"/>
        <v>2068</v>
      </c>
      <c r="N13" s="84">
        <v>0</v>
      </c>
      <c r="O13" s="85">
        <f t="shared" si="2"/>
        <v>2068</v>
      </c>
    </row>
    <row r="14" spans="1:15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39">
        <v>835</v>
      </c>
      <c r="G14" s="45">
        <v>872</v>
      </c>
      <c r="H14" s="51">
        <v>0</v>
      </c>
      <c r="I14" s="56">
        <f t="shared" si="0"/>
        <v>872</v>
      </c>
      <c r="J14" s="62">
        <v>0</v>
      </c>
      <c r="K14" s="63">
        <f t="shared" si="0"/>
        <v>872</v>
      </c>
      <c r="L14" s="72">
        <v>0</v>
      </c>
      <c r="M14" s="73">
        <f t="shared" si="1"/>
        <v>872</v>
      </c>
      <c r="N14" s="84">
        <v>0</v>
      </c>
      <c r="O14" s="85">
        <f t="shared" si="2"/>
        <v>872</v>
      </c>
    </row>
    <row r="15" spans="1:15" ht="12.75" customHeight="1">
      <c r="A15" s="7" t="s">
        <v>24</v>
      </c>
      <c r="B15" s="7"/>
      <c r="C15" s="7"/>
      <c r="D15" s="4" t="s">
        <v>30</v>
      </c>
      <c r="E15" s="39">
        <v>7812</v>
      </c>
      <c r="F15" s="39">
        <v>7812</v>
      </c>
      <c r="G15" s="45">
        <f>2048+3100+500+2000</f>
        <v>7648</v>
      </c>
      <c r="H15" s="51">
        <v>0</v>
      </c>
      <c r="I15" s="56">
        <f t="shared" si="0"/>
        <v>7648</v>
      </c>
      <c r="J15" s="62">
        <v>0</v>
      </c>
      <c r="K15" s="63">
        <f t="shared" si="0"/>
        <v>7648</v>
      </c>
      <c r="L15" s="72">
        <v>0</v>
      </c>
      <c r="M15" s="73">
        <f t="shared" si="1"/>
        <v>7648</v>
      </c>
      <c r="N15" s="84">
        <v>0</v>
      </c>
      <c r="O15" s="85">
        <f t="shared" si="2"/>
        <v>7648</v>
      </c>
    </row>
    <row r="16" spans="1:15" ht="12.75" customHeight="1">
      <c r="A16" s="7" t="s">
        <v>25</v>
      </c>
      <c r="B16" s="7"/>
      <c r="C16" s="7"/>
      <c r="D16" s="15" t="s">
        <v>31</v>
      </c>
      <c r="E16" s="39">
        <v>980</v>
      </c>
      <c r="F16" s="39">
        <v>980</v>
      </c>
      <c r="G16" s="45">
        <f>500+50+50</f>
        <v>600</v>
      </c>
      <c r="H16" s="51">
        <v>0</v>
      </c>
      <c r="I16" s="56">
        <f t="shared" si="0"/>
        <v>600</v>
      </c>
      <c r="J16" s="62">
        <v>0</v>
      </c>
      <c r="K16" s="63">
        <f t="shared" si="0"/>
        <v>600</v>
      </c>
      <c r="L16" s="72">
        <v>0</v>
      </c>
      <c r="M16" s="73">
        <f t="shared" si="1"/>
        <v>600</v>
      </c>
      <c r="N16" s="84">
        <v>0</v>
      </c>
      <c r="O16" s="85">
        <f t="shared" si="2"/>
        <v>600</v>
      </c>
    </row>
    <row r="17" spans="1:15" ht="12.75" customHeight="1">
      <c r="A17" s="7" t="s">
        <v>17</v>
      </c>
      <c r="B17" s="7"/>
      <c r="C17" s="7"/>
      <c r="D17" s="15" t="s">
        <v>32</v>
      </c>
      <c r="E17" s="39">
        <v>4121</v>
      </c>
      <c r="F17" s="39">
        <v>4121</v>
      </c>
      <c r="G17" s="45">
        <f>4700</f>
        <v>4700</v>
      </c>
      <c r="H17" s="51">
        <v>0</v>
      </c>
      <c r="I17" s="56">
        <f t="shared" si="0"/>
        <v>4700</v>
      </c>
      <c r="J17" s="62">
        <v>0</v>
      </c>
      <c r="K17" s="63">
        <f t="shared" si="0"/>
        <v>4700</v>
      </c>
      <c r="L17" s="72">
        <v>0</v>
      </c>
      <c r="M17" s="73">
        <f t="shared" si="1"/>
        <v>4700</v>
      </c>
      <c r="N17" s="84">
        <v>0</v>
      </c>
      <c r="O17" s="85">
        <f t="shared" si="2"/>
        <v>4700</v>
      </c>
    </row>
    <row r="18" spans="1:15" ht="12.75" customHeight="1">
      <c r="A18" s="7" t="s">
        <v>26</v>
      </c>
      <c r="B18" s="7"/>
      <c r="C18" s="7"/>
      <c r="D18" s="15" t="s">
        <v>33</v>
      </c>
      <c r="E18" s="39">
        <v>150</v>
      </c>
      <c r="F18" s="39">
        <v>150</v>
      </c>
      <c r="G18" s="45">
        <v>100</v>
      </c>
      <c r="H18" s="51">
        <v>0</v>
      </c>
      <c r="I18" s="56">
        <f t="shared" si="0"/>
        <v>100</v>
      </c>
      <c r="J18" s="62">
        <v>0</v>
      </c>
      <c r="K18" s="63">
        <f t="shared" si="0"/>
        <v>100</v>
      </c>
      <c r="L18" s="72">
        <v>0</v>
      </c>
      <c r="M18" s="73">
        <f t="shared" si="1"/>
        <v>100</v>
      </c>
      <c r="N18" s="84">
        <v>0</v>
      </c>
      <c r="O18" s="85">
        <f t="shared" si="2"/>
        <v>100</v>
      </c>
    </row>
    <row r="19" spans="1:15" ht="12.75" customHeight="1">
      <c r="A19" s="7" t="s">
        <v>27</v>
      </c>
      <c r="B19" s="7"/>
      <c r="C19" s="7"/>
      <c r="D19" s="15" t="s">
        <v>34</v>
      </c>
      <c r="E19" s="39">
        <v>80</v>
      </c>
      <c r="F19" s="39">
        <v>80</v>
      </c>
      <c r="G19" s="45">
        <v>60</v>
      </c>
      <c r="H19" s="51">
        <v>0</v>
      </c>
      <c r="I19" s="56">
        <f t="shared" si="0"/>
        <v>60</v>
      </c>
      <c r="J19" s="62">
        <v>0</v>
      </c>
      <c r="K19" s="63">
        <f t="shared" si="0"/>
        <v>60</v>
      </c>
      <c r="L19" s="72">
        <v>255</v>
      </c>
      <c r="M19" s="73">
        <f t="shared" si="1"/>
        <v>315</v>
      </c>
      <c r="N19" s="84">
        <v>0</v>
      </c>
      <c r="O19" s="85">
        <f t="shared" si="2"/>
        <v>315</v>
      </c>
    </row>
    <row r="20" spans="1:15" ht="12.75" customHeight="1">
      <c r="A20" s="32"/>
      <c r="B20" s="33" t="s">
        <v>16</v>
      </c>
      <c r="C20" s="33"/>
      <c r="D20" s="34" t="s">
        <v>19</v>
      </c>
      <c r="E20" s="38">
        <v>256</v>
      </c>
      <c r="F20" s="38">
        <v>256</v>
      </c>
      <c r="G20" s="46">
        <v>0</v>
      </c>
      <c r="H20" s="53">
        <v>0</v>
      </c>
      <c r="I20" s="54">
        <f>G20+H20</f>
        <v>0</v>
      </c>
      <c r="J20" s="60">
        <v>0</v>
      </c>
      <c r="K20" s="61">
        <f t="shared" si="0"/>
        <v>0</v>
      </c>
      <c r="L20" s="70">
        <v>1820</v>
      </c>
      <c r="M20" s="71">
        <f t="shared" si="1"/>
        <v>1820</v>
      </c>
      <c r="N20" s="82">
        <v>0</v>
      </c>
      <c r="O20" s="83">
        <f t="shared" si="2"/>
        <v>1820</v>
      </c>
    </row>
    <row r="21" spans="1:15" ht="12.75" customHeight="1">
      <c r="A21" s="29"/>
      <c r="B21" s="29">
        <v>3111</v>
      </c>
      <c r="C21" s="79"/>
      <c r="D21" s="80" t="s">
        <v>99</v>
      </c>
      <c r="E21" s="38"/>
      <c r="F21" s="38"/>
      <c r="G21" s="46"/>
      <c r="H21" s="53"/>
      <c r="I21" s="54"/>
      <c r="J21" s="60"/>
      <c r="K21" s="61"/>
      <c r="L21" s="72">
        <v>1390</v>
      </c>
      <c r="M21" s="73">
        <f t="shared" si="1"/>
        <v>1390</v>
      </c>
      <c r="N21" s="84">
        <v>0</v>
      </c>
      <c r="O21" s="85">
        <f t="shared" si="2"/>
        <v>1390</v>
      </c>
    </row>
    <row r="22" spans="1:15" ht="12.75" customHeight="1">
      <c r="A22" s="29"/>
      <c r="B22" s="29">
        <v>3113</v>
      </c>
      <c r="C22" s="79"/>
      <c r="D22" s="80" t="s">
        <v>100</v>
      </c>
      <c r="E22" s="38"/>
      <c r="F22" s="38"/>
      <c r="G22" s="46"/>
      <c r="H22" s="53"/>
      <c r="I22" s="54"/>
      <c r="J22" s="60"/>
      <c r="K22" s="61"/>
      <c r="L22" s="72">
        <v>430</v>
      </c>
      <c r="M22" s="73">
        <f t="shared" si="1"/>
        <v>430</v>
      </c>
      <c r="N22" s="84">
        <v>0</v>
      </c>
      <c r="O22" s="85">
        <f t="shared" si="2"/>
        <v>430</v>
      </c>
    </row>
    <row r="23" spans="1:15" ht="12.75" customHeight="1">
      <c r="A23" s="32"/>
      <c r="B23" s="33" t="s">
        <v>17</v>
      </c>
      <c r="C23" s="33"/>
      <c r="D23" s="34" t="s">
        <v>20</v>
      </c>
      <c r="E23" s="38">
        <v>104263</v>
      </c>
      <c r="F23" s="38">
        <v>104263</v>
      </c>
      <c r="G23" s="46">
        <v>30444</v>
      </c>
      <c r="H23" s="53">
        <v>15780</v>
      </c>
      <c r="I23" s="54">
        <f>G23+H23</f>
        <v>46224</v>
      </c>
      <c r="J23" s="60">
        <v>250</v>
      </c>
      <c r="K23" s="61">
        <f t="shared" si="0"/>
        <v>46474</v>
      </c>
      <c r="L23" s="70">
        <v>8166</v>
      </c>
      <c r="M23" s="71">
        <f t="shared" si="1"/>
        <v>54640</v>
      </c>
      <c r="N23" s="82">
        <v>0</v>
      </c>
      <c r="O23" s="83">
        <f t="shared" si="2"/>
        <v>54640</v>
      </c>
    </row>
    <row r="24" spans="1:15" ht="12.75" customHeight="1">
      <c r="A24" s="7"/>
      <c r="B24" s="29">
        <v>4112</v>
      </c>
      <c r="C24" s="29"/>
      <c r="D24" s="15" t="s">
        <v>36</v>
      </c>
      <c r="E24" s="39">
        <v>30358</v>
      </c>
      <c r="F24" s="39">
        <v>30358</v>
      </c>
      <c r="G24" s="45">
        <v>30444</v>
      </c>
      <c r="H24" s="51">
        <v>0</v>
      </c>
      <c r="I24" s="56">
        <f aca="true" t="shared" si="3" ref="I24:K35">G24+H24</f>
        <v>30444</v>
      </c>
      <c r="J24" s="62">
        <v>0</v>
      </c>
      <c r="K24" s="63">
        <f t="shared" si="3"/>
        <v>30444</v>
      </c>
      <c r="L24" s="72">
        <v>0</v>
      </c>
      <c r="M24" s="73">
        <f t="shared" si="1"/>
        <v>30444</v>
      </c>
      <c r="N24" s="84">
        <v>0</v>
      </c>
      <c r="O24" s="85">
        <f t="shared" si="2"/>
        <v>30444</v>
      </c>
    </row>
    <row r="25" spans="1:15" ht="12.75" customHeight="1">
      <c r="A25" s="7"/>
      <c r="B25" s="29" t="s">
        <v>17</v>
      </c>
      <c r="C25" s="29"/>
      <c r="D25" s="15" t="s">
        <v>70</v>
      </c>
      <c r="E25" s="39">
        <v>73905</v>
      </c>
      <c r="F25" s="39">
        <f>F23-F24</f>
        <v>73905</v>
      </c>
      <c r="G25" s="45">
        <v>0</v>
      </c>
      <c r="H25" s="51">
        <v>0</v>
      </c>
      <c r="I25" s="56">
        <f t="shared" si="3"/>
        <v>0</v>
      </c>
      <c r="J25" s="62">
        <v>0</v>
      </c>
      <c r="K25" s="63">
        <f t="shared" si="3"/>
        <v>0</v>
      </c>
      <c r="L25" s="72">
        <v>0</v>
      </c>
      <c r="M25" s="73">
        <f t="shared" si="1"/>
        <v>0</v>
      </c>
      <c r="N25" s="84">
        <v>0</v>
      </c>
      <c r="O25" s="85">
        <f t="shared" si="2"/>
        <v>0</v>
      </c>
    </row>
    <row r="26" spans="1:15" ht="12.75" customHeight="1">
      <c r="A26" s="7"/>
      <c r="B26" s="29">
        <v>4116</v>
      </c>
      <c r="C26" s="29">
        <v>184014</v>
      </c>
      <c r="D26" s="15" t="s">
        <v>78</v>
      </c>
      <c r="E26" s="39"/>
      <c r="F26" s="39"/>
      <c r="G26" s="45"/>
      <c r="H26" s="52">
        <v>3296</v>
      </c>
      <c r="I26" s="56">
        <f t="shared" si="3"/>
        <v>3296</v>
      </c>
      <c r="J26" s="62">
        <v>0</v>
      </c>
      <c r="K26" s="63">
        <f t="shared" si="3"/>
        <v>3296</v>
      </c>
      <c r="L26" s="72">
        <v>0</v>
      </c>
      <c r="M26" s="73">
        <f t="shared" si="1"/>
        <v>3296</v>
      </c>
      <c r="N26" s="84">
        <v>0</v>
      </c>
      <c r="O26" s="85">
        <f t="shared" si="2"/>
        <v>3296</v>
      </c>
    </row>
    <row r="27" spans="1:15" ht="12.75" customHeight="1">
      <c r="A27" s="7"/>
      <c r="B27" s="29">
        <v>4119</v>
      </c>
      <c r="C27" s="29"/>
      <c r="D27" s="15" t="s">
        <v>79</v>
      </c>
      <c r="E27" s="39"/>
      <c r="F27" s="39"/>
      <c r="G27" s="45"/>
      <c r="H27" s="52">
        <v>360</v>
      </c>
      <c r="I27" s="56">
        <f t="shared" si="3"/>
        <v>360</v>
      </c>
      <c r="J27" s="62">
        <v>0</v>
      </c>
      <c r="K27" s="63">
        <f t="shared" si="3"/>
        <v>360</v>
      </c>
      <c r="L27" s="72">
        <v>0</v>
      </c>
      <c r="M27" s="73">
        <f t="shared" si="1"/>
        <v>360</v>
      </c>
      <c r="N27" s="84">
        <v>0</v>
      </c>
      <c r="O27" s="85">
        <f t="shared" si="2"/>
        <v>360</v>
      </c>
    </row>
    <row r="28" spans="1:15" ht="12.75" customHeight="1">
      <c r="A28" s="7"/>
      <c r="B28" s="29">
        <v>4119</v>
      </c>
      <c r="C28" s="29"/>
      <c r="D28" s="15" t="s">
        <v>89</v>
      </c>
      <c r="E28" s="39"/>
      <c r="F28" s="39"/>
      <c r="G28" s="45"/>
      <c r="H28" s="52"/>
      <c r="I28" s="56"/>
      <c r="J28" s="62"/>
      <c r="K28" s="63"/>
      <c r="L28" s="72">
        <v>440</v>
      </c>
      <c r="M28" s="73">
        <f t="shared" si="1"/>
        <v>440</v>
      </c>
      <c r="N28" s="84">
        <v>0</v>
      </c>
      <c r="O28" s="85">
        <f t="shared" si="2"/>
        <v>440</v>
      </c>
    </row>
    <row r="29" spans="1:15" ht="12.75" customHeight="1">
      <c r="A29" s="7"/>
      <c r="B29" s="29">
        <v>4116</v>
      </c>
      <c r="C29" s="29"/>
      <c r="D29" s="15" t="s">
        <v>90</v>
      </c>
      <c r="E29" s="39"/>
      <c r="F29" s="39"/>
      <c r="G29" s="45"/>
      <c r="H29" s="52"/>
      <c r="I29" s="56"/>
      <c r="J29" s="62"/>
      <c r="K29" s="63"/>
      <c r="L29" s="72">
        <v>50</v>
      </c>
      <c r="M29" s="73">
        <f t="shared" si="1"/>
        <v>50</v>
      </c>
      <c r="N29" s="84">
        <v>0</v>
      </c>
      <c r="O29" s="85">
        <f t="shared" si="2"/>
        <v>50</v>
      </c>
    </row>
    <row r="30" spans="1:15" ht="12.75" customHeight="1">
      <c r="A30" s="7"/>
      <c r="B30" s="29">
        <v>4113</v>
      </c>
      <c r="C30" s="29"/>
      <c r="D30" s="15" t="s">
        <v>80</v>
      </c>
      <c r="E30" s="39"/>
      <c r="F30" s="39"/>
      <c r="G30" s="45"/>
      <c r="H30" s="52">
        <v>752</v>
      </c>
      <c r="I30" s="56">
        <f t="shared" si="3"/>
        <v>752</v>
      </c>
      <c r="J30" s="62">
        <v>0</v>
      </c>
      <c r="K30" s="63">
        <f t="shared" si="3"/>
        <v>752</v>
      </c>
      <c r="L30" s="72">
        <v>0</v>
      </c>
      <c r="M30" s="73">
        <f t="shared" si="1"/>
        <v>752</v>
      </c>
      <c r="N30" s="84">
        <v>0</v>
      </c>
      <c r="O30" s="85">
        <f t="shared" si="2"/>
        <v>752</v>
      </c>
    </row>
    <row r="31" spans="1:15" ht="12.75" customHeight="1">
      <c r="A31" s="7"/>
      <c r="B31" s="29">
        <v>4216</v>
      </c>
      <c r="C31" s="29"/>
      <c r="D31" s="15" t="s">
        <v>81</v>
      </c>
      <c r="E31" s="39"/>
      <c r="F31" s="39"/>
      <c r="G31" s="45"/>
      <c r="H31" s="52">
        <v>1441</v>
      </c>
      <c r="I31" s="56">
        <f t="shared" si="3"/>
        <v>1441</v>
      </c>
      <c r="J31" s="62">
        <v>0</v>
      </c>
      <c r="K31" s="63">
        <f t="shared" si="3"/>
        <v>1441</v>
      </c>
      <c r="L31" s="72">
        <v>0</v>
      </c>
      <c r="M31" s="73">
        <f t="shared" si="1"/>
        <v>1441</v>
      </c>
      <c r="N31" s="84">
        <v>0</v>
      </c>
      <c r="O31" s="85">
        <f t="shared" si="2"/>
        <v>1441</v>
      </c>
    </row>
    <row r="32" spans="1:15" ht="12.75" customHeight="1">
      <c r="A32" s="7"/>
      <c r="B32" s="29">
        <v>4116</v>
      </c>
      <c r="C32" s="29">
        <v>201005</v>
      </c>
      <c r="D32" s="15" t="s">
        <v>82</v>
      </c>
      <c r="E32" s="39"/>
      <c r="F32" s="39"/>
      <c r="G32" s="45"/>
      <c r="H32" s="52">
        <v>2728</v>
      </c>
      <c r="I32" s="56">
        <f t="shared" si="3"/>
        <v>2728</v>
      </c>
      <c r="J32" s="62">
        <v>0</v>
      </c>
      <c r="K32" s="63">
        <f t="shared" si="3"/>
        <v>2728</v>
      </c>
      <c r="L32" s="72">
        <v>0</v>
      </c>
      <c r="M32" s="73">
        <f t="shared" si="1"/>
        <v>2728</v>
      </c>
      <c r="N32" s="84">
        <v>0</v>
      </c>
      <c r="O32" s="85">
        <f t="shared" si="2"/>
        <v>2728</v>
      </c>
    </row>
    <row r="33" spans="1:15" ht="12.75" customHeight="1">
      <c r="A33" s="7"/>
      <c r="B33" s="29">
        <v>4113</v>
      </c>
      <c r="C33" s="29">
        <v>201007</v>
      </c>
      <c r="D33" s="15" t="s">
        <v>83</v>
      </c>
      <c r="E33" s="39"/>
      <c r="F33" s="39"/>
      <c r="G33" s="45"/>
      <c r="H33" s="52">
        <v>271</v>
      </c>
      <c r="I33" s="56">
        <f t="shared" si="3"/>
        <v>271</v>
      </c>
      <c r="J33" s="62">
        <v>0</v>
      </c>
      <c r="K33" s="63">
        <f t="shared" si="3"/>
        <v>271</v>
      </c>
      <c r="L33" s="72">
        <v>0</v>
      </c>
      <c r="M33" s="73">
        <f t="shared" si="1"/>
        <v>271</v>
      </c>
      <c r="N33" s="84">
        <v>0</v>
      </c>
      <c r="O33" s="85">
        <f t="shared" si="2"/>
        <v>271</v>
      </c>
    </row>
    <row r="34" spans="1:15" ht="12.75" customHeight="1">
      <c r="A34" s="7"/>
      <c r="B34" s="29">
        <v>4116</v>
      </c>
      <c r="C34" s="29">
        <v>191010</v>
      </c>
      <c r="D34" s="15" t="s">
        <v>84</v>
      </c>
      <c r="E34" s="39"/>
      <c r="F34" s="39"/>
      <c r="G34" s="45"/>
      <c r="H34" s="52">
        <v>6932</v>
      </c>
      <c r="I34" s="56">
        <f t="shared" si="3"/>
        <v>6932</v>
      </c>
      <c r="J34" s="62">
        <v>0</v>
      </c>
      <c r="K34" s="63">
        <f t="shared" si="3"/>
        <v>6932</v>
      </c>
      <c r="L34" s="72">
        <v>-3400</v>
      </c>
      <c r="M34" s="73">
        <f t="shared" si="1"/>
        <v>3532</v>
      </c>
      <c r="N34" s="84">
        <v>0</v>
      </c>
      <c r="O34" s="85">
        <f t="shared" si="2"/>
        <v>3532</v>
      </c>
    </row>
    <row r="35" spans="1:15" ht="12.75" customHeight="1">
      <c r="A35" s="7"/>
      <c r="B35" s="29">
        <v>4113</v>
      </c>
      <c r="C35" s="29">
        <v>211005</v>
      </c>
      <c r="D35" s="15" t="s">
        <v>94</v>
      </c>
      <c r="E35" s="39"/>
      <c r="F35" s="39"/>
      <c r="G35" s="45"/>
      <c r="H35" s="52"/>
      <c r="I35" s="56"/>
      <c r="J35" s="62">
        <v>250</v>
      </c>
      <c r="K35" s="63">
        <f t="shared" si="3"/>
        <v>250</v>
      </c>
      <c r="L35" s="72">
        <v>0</v>
      </c>
      <c r="M35" s="73">
        <f t="shared" si="1"/>
        <v>250</v>
      </c>
      <c r="N35" s="84">
        <v>0</v>
      </c>
      <c r="O35" s="85">
        <f t="shared" si="2"/>
        <v>250</v>
      </c>
    </row>
    <row r="36" spans="1:15" ht="12.75" customHeight="1">
      <c r="A36" s="7"/>
      <c r="B36" s="29">
        <v>4116</v>
      </c>
      <c r="C36" s="29"/>
      <c r="D36" s="15" t="s">
        <v>92</v>
      </c>
      <c r="E36" s="39"/>
      <c r="F36" s="39"/>
      <c r="G36" s="45"/>
      <c r="H36" s="52"/>
      <c r="I36" s="56"/>
      <c r="J36" s="62"/>
      <c r="K36" s="63"/>
      <c r="L36" s="72">
        <v>122</v>
      </c>
      <c r="M36" s="73">
        <f t="shared" si="1"/>
        <v>122</v>
      </c>
      <c r="N36" s="84">
        <v>0</v>
      </c>
      <c r="O36" s="85">
        <f t="shared" si="2"/>
        <v>122</v>
      </c>
    </row>
    <row r="37" spans="1:15" ht="12.75" customHeight="1">
      <c r="A37" s="7"/>
      <c r="B37" s="29">
        <v>4116</v>
      </c>
      <c r="C37" s="29"/>
      <c r="D37" s="15" t="s">
        <v>91</v>
      </c>
      <c r="E37" s="39"/>
      <c r="F37" s="39"/>
      <c r="G37" s="45"/>
      <c r="H37" s="52"/>
      <c r="I37" s="56"/>
      <c r="J37" s="62"/>
      <c r="K37" s="63"/>
      <c r="L37" s="72">
        <v>650</v>
      </c>
      <c r="M37" s="73">
        <f t="shared" si="1"/>
        <v>650</v>
      </c>
      <c r="N37" s="84">
        <v>0</v>
      </c>
      <c r="O37" s="85">
        <f t="shared" si="2"/>
        <v>650</v>
      </c>
    </row>
    <row r="38" spans="1:15" ht="12.75" customHeight="1">
      <c r="A38" s="7"/>
      <c r="B38" s="29">
        <v>4116</v>
      </c>
      <c r="C38" s="29"/>
      <c r="D38" s="15" t="s">
        <v>93</v>
      </c>
      <c r="E38" s="39"/>
      <c r="F38" s="39"/>
      <c r="G38" s="45"/>
      <c r="H38" s="52"/>
      <c r="I38" s="56"/>
      <c r="J38" s="62"/>
      <c r="K38" s="63"/>
      <c r="L38" s="72">
        <v>4112</v>
      </c>
      <c r="M38" s="73">
        <f t="shared" si="1"/>
        <v>4112</v>
      </c>
      <c r="N38" s="84">
        <v>0</v>
      </c>
      <c r="O38" s="85">
        <f t="shared" si="2"/>
        <v>4112</v>
      </c>
    </row>
    <row r="39" spans="1:15" ht="12.75" customHeight="1">
      <c r="A39" s="7"/>
      <c r="B39" s="29">
        <v>4116</v>
      </c>
      <c r="C39" s="29"/>
      <c r="D39" s="15" t="s">
        <v>95</v>
      </c>
      <c r="E39" s="39"/>
      <c r="F39" s="39"/>
      <c r="G39" s="45"/>
      <c r="H39" s="52"/>
      <c r="I39" s="56"/>
      <c r="J39" s="62"/>
      <c r="K39" s="63"/>
      <c r="L39" s="72">
        <v>622</v>
      </c>
      <c r="M39" s="73">
        <f t="shared" si="1"/>
        <v>622</v>
      </c>
      <c r="N39" s="84">
        <v>0</v>
      </c>
      <c r="O39" s="85">
        <f t="shared" si="2"/>
        <v>622</v>
      </c>
    </row>
    <row r="40" spans="1:15" ht="25.5">
      <c r="A40" s="7"/>
      <c r="B40" s="29">
        <v>4213</v>
      </c>
      <c r="C40" s="29"/>
      <c r="D40" s="15" t="s">
        <v>96</v>
      </c>
      <c r="E40" s="39"/>
      <c r="F40" s="39"/>
      <c r="G40" s="45"/>
      <c r="H40" s="52"/>
      <c r="I40" s="56"/>
      <c r="J40" s="62"/>
      <c r="K40" s="63"/>
      <c r="L40" s="72">
        <v>2248</v>
      </c>
      <c r="M40" s="73">
        <f t="shared" si="1"/>
        <v>2248</v>
      </c>
      <c r="N40" s="84">
        <v>0</v>
      </c>
      <c r="O40" s="85">
        <f t="shared" si="2"/>
        <v>2248</v>
      </c>
    </row>
    <row r="41" spans="1:15" ht="12.75">
      <c r="A41" s="7"/>
      <c r="B41" s="29">
        <v>4116</v>
      </c>
      <c r="C41" s="29"/>
      <c r="D41" s="15" t="s">
        <v>97</v>
      </c>
      <c r="E41" s="39"/>
      <c r="F41" s="39"/>
      <c r="G41" s="45"/>
      <c r="H41" s="52"/>
      <c r="I41" s="56"/>
      <c r="J41" s="62"/>
      <c r="K41" s="63"/>
      <c r="L41" s="72">
        <v>288</v>
      </c>
      <c r="M41" s="73">
        <f t="shared" si="1"/>
        <v>288</v>
      </c>
      <c r="N41" s="84">
        <v>0</v>
      </c>
      <c r="O41" s="85">
        <f t="shared" si="2"/>
        <v>288</v>
      </c>
    </row>
    <row r="42" spans="1:15" ht="12.75">
      <c r="A42" s="7"/>
      <c r="B42" s="29">
        <v>4116</v>
      </c>
      <c r="C42" s="29"/>
      <c r="D42" s="15" t="s">
        <v>98</v>
      </c>
      <c r="E42" s="39"/>
      <c r="F42" s="39"/>
      <c r="G42" s="45"/>
      <c r="H42" s="52"/>
      <c r="I42" s="56"/>
      <c r="J42" s="62"/>
      <c r="K42" s="63"/>
      <c r="L42" s="72">
        <v>480</v>
      </c>
      <c r="M42" s="73">
        <f t="shared" si="1"/>
        <v>480</v>
      </c>
      <c r="N42" s="84">
        <v>0</v>
      </c>
      <c r="O42" s="85">
        <f t="shared" si="2"/>
        <v>480</v>
      </c>
    </row>
    <row r="43" spans="1:15" ht="12.75">
      <c r="A43" s="7"/>
      <c r="B43" s="29">
        <v>4121</v>
      </c>
      <c r="C43" s="29"/>
      <c r="D43" s="15" t="s">
        <v>101</v>
      </c>
      <c r="E43" s="39"/>
      <c r="F43" s="39"/>
      <c r="G43" s="45"/>
      <c r="H43" s="52"/>
      <c r="I43" s="56"/>
      <c r="J43" s="62"/>
      <c r="K43" s="63"/>
      <c r="L43" s="72">
        <f>2364+190</f>
        <v>2554</v>
      </c>
      <c r="M43" s="73">
        <f t="shared" si="1"/>
        <v>2554</v>
      </c>
      <c r="N43" s="84">
        <v>0</v>
      </c>
      <c r="O43" s="85">
        <f t="shared" si="2"/>
        <v>2554</v>
      </c>
    </row>
    <row r="44" spans="1:15" ht="15.75">
      <c r="A44" s="47"/>
      <c r="B44" s="48"/>
      <c r="C44" s="48"/>
      <c r="D44" s="49" t="s">
        <v>5</v>
      </c>
      <c r="E44" s="40">
        <f>E23+E20+E6+E5</f>
        <v>265955</v>
      </c>
      <c r="F44" s="40">
        <f>F23+F20+F6+F5</f>
        <v>265955</v>
      </c>
      <c r="G44" s="43">
        <f aca="true" t="shared" si="4" ref="G44:M44">G5+G6+G20+G23</f>
        <v>187618</v>
      </c>
      <c r="H44" s="54">
        <f t="shared" si="4"/>
        <v>15780</v>
      </c>
      <c r="I44" s="55">
        <f t="shared" si="4"/>
        <v>203398</v>
      </c>
      <c r="J44" s="61">
        <f t="shared" si="4"/>
        <v>250</v>
      </c>
      <c r="K44" s="65">
        <f t="shared" si="4"/>
        <v>203648</v>
      </c>
      <c r="L44" s="71">
        <f t="shared" si="4"/>
        <v>10241</v>
      </c>
      <c r="M44" s="75">
        <f t="shared" si="4"/>
        <v>213889</v>
      </c>
      <c r="N44" s="86">
        <f>N5+N6+N20+N23</f>
        <v>0</v>
      </c>
      <c r="O44" s="86">
        <f>O5+O6+O20+O23</f>
        <v>213889</v>
      </c>
    </row>
    <row r="45" spans="1:15" ht="15.75">
      <c r="A45" s="7" t="s">
        <v>37</v>
      </c>
      <c r="B45" s="29"/>
      <c r="C45" s="29"/>
      <c r="D45" s="15" t="s">
        <v>46</v>
      </c>
      <c r="E45" s="40"/>
      <c r="F45" s="40"/>
      <c r="G45" s="45">
        <v>100</v>
      </c>
      <c r="H45" s="52">
        <v>0</v>
      </c>
      <c r="I45" s="52">
        <f>G45+H45</f>
        <v>100</v>
      </c>
      <c r="J45" s="66">
        <v>0</v>
      </c>
      <c r="K45" s="66">
        <f aca="true" t="shared" si="5" ref="K45:K70">I45+J45</f>
        <v>100</v>
      </c>
      <c r="L45" s="76">
        <v>0</v>
      </c>
      <c r="M45" s="76">
        <f aca="true" t="shared" si="6" ref="M45:M72">K45+L45</f>
        <v>100</v>
      </c>
      <c r="N45" s="87">
        <v>0</v>
      </c>
      <c r="O45" s="87">
        <f aca="true" t="shared" si="7" ref="O45:O70">M45+N45</f>
        <v>100</v>
      </c>
    </row>
    <row r="46" spans="1:15" ht="12.75" customHeight="1">
      <c r="A46" s="7" t="s">
        <v>38</v>
      </c>
      <c r="B46" s="7"/>
      <c r="C46" s="7"/>
      <c r="D46" s="15" t="s">
        <v>47</v>
      </c>
      <c r="E46" s="39">
        <v>32295</v>
      </c>
      <c r="F46" s="39">
        <v>32295</v>
      </c>
      <c r="G46" s="45">
        <f>1710+600+10000</f>
        <v>12310</v>
      </c>
      <c r="H46" s="52">
        <f>1400+12000+3300+1655</f>
        <v>18355</v>
      </c>
      <c r="I46" s="52">
        <f aca="true" t="shared" si="8" ref="I46:I70">G46+H46</f>
        <v>30665</v>
      </c>
      <c r="J46" s="66">
        <v>0</v>
      </c>
      <c r="K46" s="66">
        <f t="shared" si="5"/>
        <v>30665</v>
      </c>
      <c r="L46" s="76">
        <f>6000+500+2248+7600+3750+950+3200-1400-6000-7600-3750-950-3200+7900-3000</f>
        <v>6248</v>
      </c>
      <c r="M46" s="76">
        <f t="shared" si="6"/>
        <v>36913</v>
      </c>
      <c r="N46" s="87">
        <v>5500</v>
      </c>
      <c r="O46" s="87">
        <f t="shared" si="7"/>
        <v>42413</v>
      </c>
    </row>
    <row r="47" spans="1:15" ht="12.75" customHeight="1">
      <c r="A47" s="7" t="s">
        <v>39</v>
      </c>
      <c r="B47" s="7"/>
      <c r="C47" s="7"/>
      <c r="D47" s="15" t="s">
        <v>48</v>
      </c>
      <c r="E47" s="39">
        <v>5600</v>
      </c>
      <c r="F47" s="39">
        <v>5600</v>
      </c>
      <c r="G47" s="45">
        <f>100+100+200</f>
        <v>400</v>
      </c>
      <c r="H47" s="52">
        <v>0</v>
      </c>
      <c r="I47" s="52">
        <f t="shared" si="8"/>
        <v>400</v>
      </c>
      <c r="J47" s="66">
        <v>0</v>
      </c>
      <c r="K47" s="66">
        <f t="shared" si="5"/>
        <v>400</v>
      </c>
      <c r="L47" s="76">
        <v>0</v>
      </c>
      <c r="M47" s="76">
        <f t="shared" si="6"/>
        <v>400</v>
      </c>
      <c r="N47" s="87">
        <v>0</v>
      </c>
      <c r="O47" s="87">
        <f t="shared" si="7"/>
        <v>400</v>
      </c>
    </row>
    <row r="48" spans="1:15" ht="22.5">
      <c r="A48" s="7">
        <v>3111</v>
      </c>
      <c r="B48" s="36" t="s">
        <v>60</v>
      </c>
      <c r="C48" s="14"/>
      <c r="D48" s="15" t="s">
        <v>9</v>
      </c>
      <c r="E48" s="39">
        <v>10036</v>
      </c>
      <c r="F48" s="39">
        <v>10036</v>
      </c>
      <c r="G48" s="45"/>
      <c r="H48" s="52">
        <v>480</v>
      </c>
      <c r="I48" s="52">
        <f t="shared" si="8"/>
        <v>480</v>
      </c>
      <c r="J48" s="66">
        <v>0</v>
      </c>
      <c r="K48" s="66">
        <f t="shared" si="5"/>
        <v>480</v>
      </c>
      <c r="L48" s="76">
        <v>0</v>
      </c>
      <c r="M48" s="76">
        <f t="shared" si="6"/>
        <v>480</v>
      </c>
      <c r="N48" s="87">
        <v>0</v>
      </c>
      <c r="O48" s="87">
        <f t="shared" si="7"/>
        <v>480</v>
      </c>
    </row>
    <row r="49" spans="1:15" ht="12.75" customHeight="1">
      <c r="A49" s="7">
        <v>3111</v>
      </c>
      <c r="B49" s="7">
        <v>5331</v>
      </c>
      <c r="C49" s="7"/>
      <c r="D49" s="15" t="s">
        <v>71</v>
      </c>
      <c r="E49" s="39">
        <v>1617</v>
      </c>
      <c r="F49" s="39">
        <v>1617</v>
      </c>
      <c r="G49" s="45">
        <v>1759</v>
      </c>
      <c r="H49" s="52">
        <v>150</v>
      </c>
      <c r="I49" s="52">
        <f t="shared" si="8"/>
        <v>1909</v>
      </c>
      <c r="J49" s="66">
        <v>0</v>
      </c>
      <c r="K49" s="66">
        <f t="shared" si="5"/>
        <v>1909</v>
      </c>
      <c r="L49" s="76">
        <v>0</v>
      </c>
      <c r="M49" s="76">
        <f t="shared" si="6"/>
        <v>1909</v>
      </c>
      <c r="N49" s="87">
        <v>0</v>
      </c>
      <c r="O49" s="87">
        <f t="shared" si="7"/>
        <v>1909</v>
      </c>
    </row>
    <row r="50" spans="1:15" ht="12.75" customHeight="1">
      <c r="A50" s="7">
        <v>3111</v>
      </c>
      <c r="B50" s="7">
        <v>5331</v>
      </c>
      <c r="C50" s="7"/>
      <c r="D50" s="15" t="s">
        <v>72</v>
      </c>
      <c r="E50" s="39">
        <v>1333</v>
      </c>
      <c r="F50" s="39">
        <v>1333</v>
      </c>
      <c r="G50" s="45">
        <v>1493</v>
      </c>
      <c r="H50" s="52">
        <v>0</v>
      </c>
      <c r="I50" s="52">
        <f t="shared" si="8"/>
        <v>1493</v>
      </c>
      <c r="J50" s="66">
        <v>0</v>
      </c>
      <c r="K50" s="66">
        <f t="shared" si="5"/>
        <v>1493</v>
      </c>
      <c r="L50" s="76">
        <v>0</v>
      </c>
      <c r="M50" s="76">
        <f t="shared" si="6"/>
        <v>1493</v>
      </c>
      <c r="N50" s="87">
        <v>0</v>
      </c>
      <c r="O50" s="87">
        <f t="shared" si="7"/>
        <v>1493</v>
      </c>
    </row>
    <row r="51" spans="1:15" ht="22.5">
      <c r="A51" s="7">
        <v>3113</v>
      </c>
      <c r="B51" s="36" t="s">
        <v>60</v>
      </c>
      <c r="C51" s="7"/>
      <c r="D51" s="15" t="s">
        <v>10</v>
      </c>
      <c r="E51" s="39">
        <v>13218</v>
      </c>
      <c r="F51" s="39">
        <v>13218</v>
      </c>
      <c r="G51" s="45"/>
      <c r="H51" s="52">
        <v>0</v>
      </c>
      <c r="I51" s="52">
        <f t="shared" si="8"/>
        <v>0</v>
      </c>
      <c r="J51" s="66">
        <v>0</v>
      </c>
      <c r="K51" s="66">
        <f t="shared" si="5"/>
        <v>0</v>
      </c>
      <c r="L51" s="76"/>
      <c r="M51" s="76">
        <f t="shared" si="6"/>
        <v>0</v>
      </c>
      <c r="N51" s="87">
        <v>0</v>
      </c>
      <c r="O51" s="87">
        <f t="shared" si="7"/>
        <v>0</v>
      </c>
    </row>
    <row r="52" spans="1:15" ht="12.75" customHeight="1">
      <c r="A52" s="7">
        <v>3113</v>
      </c>
      <c r="B52" s="7">
        <v>5331</v>
      </c>
      <c r="C52" s="7"/>
      <c r="D52" s="15" t="s">
        <v>8</v>
      </c>
      <c r="E52" s="39">
        <v>5924</v>
      </c>
      <c r="F52" s="39">
        <v>5924</v>
      </c>
      <c r="G52" s="45">
        <v>6180</v>
      </c>
      <c r="H52" s="52">
        <v>0</v>
      </c>
      <c r="I52" s="52">
        <f t="shared" si="8"/>
        <v>6180</v>
      </c>
      <c r="J52" s="66">
        <v>0</v>
      </c>
      <c r="K52" s="66">
        <f t="shared" si="5"/>
        <v>6180</v>
      </c>
      <c r="L52" s="76">
        <v>370</v>
      </c>
      <c r="M52" s="76">
        <f t="shared" si="6"/>
        <v>6550</v>
      </c>
      <c r="N52" s="87">
        <v>115</v>
      </c>
      <c r="O52" s="87">
        <f t="shared" si="7"/>
        <v>6665</v>
      </c>
    </row>
    <row r="53" spans="1:15" ht="12.75" customHeight="1">
      <c r="A53" s="7">
        <v>3113</v>
      </c>
      <c r="B53" s="7">
        <v>6351</v>
      </c>
      <c r="C53" s="7"/>
      <c r="D53" s="15" t="s">
        <v>102</v>
      </c>
      <c r="E53" s="39"/>
      <c r="F53" s="39"/>
      <c r="G53" s="45"/>
      <c r="H53" s="52"/>
      <c r="I53" s="52"/>
      <c r="J53" s="66"/>
      <c r="K53" s="66"/>
      <c r="L53" s="76">
        <v>1307</v>
      </c>
      <c r="M53" s="76">
        <f t="shared" si="6"/>
        <v>1307</v>
      </c>
      <c r="N53" s="87">
        <v>275</v>
      </c>
      <c r="O53" s="87">
        <f t="shared" si="7"/>
        <v>1582</v>
      </c>
    </row>
    <row r="54" spans="1:15" ht="12.75" customHeight="1">
      <c r="A54" s="7">
        <v>3113</v>
      </c>
      <c r="B54" s="7">
        <v>5331</v>
      </c>
      <c r="C54" s="7"/>
      <c r="D54" s="15" t="s">
        <v>54</v>
      </c>
      <c r="E54" s="39">
        <v>2535</v>
      </c>
      <c r="F54" s="39">
        <v>2535</v>
      </c>
      <c r="G54" s="45">
        <v>2823</v>
      </c>
      <c r="H54" s="52">
        <v>0</v>
      </c>
      <c r="I54" s="52">
        <f t="shared" si="8"/>
        <v>2823</v>
      </c>
      <c r="J54" s="66">
        <v>0</v>
      </c>
      <c r="K54" s="66">
        <f t="shared" si="5"/>
        <v>2823</v>
      </c>
      <c r="L54" s="76">
        <v>0</v>
      </c>
      <c r="M54" s="76">
        <f t="shared" si="6"/>
        <v>2823</v>
      </c>
      <c r="N54" s="87">
        <v>0</v>
      </c>
      <c r="O54" s="87">
        <f t="shared" si="7"/>
        <v>2823</v>
      </c>
    </row>
    <row r="55" spans="1:15" ht="12.75" customHeight="1">
      <c r="A55" s="7">
        <v>3231</v>
      </c>
      <c r="B55" s="7"/>
      <c r="C55" s="7"/>
      <c r="D55" s="15" t="s">
        <v>0</v>
      </c>
      <c r="E55" s="39">
        <v>280</v>
      </c>
      <c r="F55" s="39">
        <v>280</v>
      </c>
      <c r="G55" s="45">
        <v>100</v>
      </c>
      <c r="H55" s="52">
        <v>0</v>
      </c>
      <c r="I55" s="52">
        <f t="shared" si="8"/>
        <v>100</v>
      </c>
      <c r="J55" s="66">
        <v>0</v>
      </c>
      <c r="K55" s="66">
        <f t="shared" si="5"/>
        <v>100</v>
      </c>
      <c r="L55" s="76">
        <v>0</v>
      </c>
      <c r="M55" s="76">
        <f t="shared" si="6"/>
        <v>100</v>
      </c>
      <c r="N55" s="87">
        <v>0</v>
      </c>
      <c r="O55" s="87">
        <f t="shared" si="7"/>
        <v>100</v>
      </c>
    </row>
    <row r="56" spans="1:15" ht="12.75" customHeight="1">
      <c r="A56" s="7" t="s">
        <v>22</v>
      </c>
      <c r="B56" s="7"/>
      <c r="C56" s="7"/>
      <c r="D56" s="15" t="s">
        <v>29</v>
      </c>
      <c r="E56" s="39">
        <v>31902</v>
      </c>
      <c r="F56" s="39">
        <v>31902</v>
      </c>
      <c r="G56" s="45">
        <f>3100+550+400+19000+150+400+2000+16000</f>
        <v>41600</v>
      </c>
      <c r="H56" s="52">
        <f>4680+1200+1360</f>
        <v>7240</v>
      </c>
      <c r="I56" s="52">
        <f t="shared" si="8"/>
        <v>48840</v>
      </c>
      <c r="J56" s="66">
        <v>0</v>
      </c>
      <c r="K56" s="66">
        <f t="shared" si="5"/>
        <v>48840</v>
      </c>
      <c r="L56" s="76">
        <f>700+1000+150+50-2000</f>
        <v>-100</v>
      </c>
      <c r="M56" s="76">
        <f t="shared" si="6"/>
        <v>48740</v>
      </c>
      <c r="N56" s="87">
        <v>0</v>
      </c>
      <c r="O56" s="87">
        <f t="shared" si="7"/>
        <v>48740</v>
      </c>
    </row>
    <row r="57" spans="1:15" ht="22.5">
      <c r="A57" s="7" t="s">
        <v>23</v>
      </c>
      <c r="B57" s="36" t="s">
        <v>60</v>
      </c>
      <c r="C57" s="7"/>
      <c r="D57" s="15" t="s">
        <v>49</v>
      </c>
      <c r="E57" s="39">
        <f>3182+172</f>
        <v>3354</v>
      </c>
      <c r="F57" s="39">
        <f>3182+172</f>
        <v>3354</v>
      </c>
      <c r="G57" s="45">
        <f>1000+500</f>
        <v>1500</v>
      </c>
      <c r="H57" s="52">
        <f>8000+750+166+271</f>
        <v>9187</v>
      </c>
      <c r="I57" s="52">
        <f t="shared" si="8"/>
        <v>10687</v>
      </c>
      <c r="J57" s="66">
        <v>0</v>
      </c>
      <c r="K57" s="66">
        <f t="shared" si="5"/>
        <v>10687</v>
      </c>
      <c r="L57" s="76">
        <f>-500+50</f>
        <v>-450</v>
      </c>
      <c r="M57" s="76">
        <f t="shared" si="6"/>
        <v>10237</v>
      </c>
      <c r="N57" s="87">
        <v>0</v>
      </c>
      <c r="O57" s="87">
        <f t="shared" si="7"/>
        <v>10237</v>
      </c>
    </row>
    <row r="58" spans="1:15" ht="12.75" customHeight="1">
      <c r="A58" s="7">
        <v>3412</v>
      </c>
      <c r="B58" s="7">
        <v>5331</v>
      </c>
      <c r="C58" s="7"/>
      <c r="D58" s="15" t="s">
        <v>55</v>
      </c>
      <c r="E58" s="39">
        <v>9793</v>
      </c>
      <c r="F58" s="39">
        <v>9793</v>
      </c>
      <c r="G58" s="45">
        <f>6253+531</f>
        <v>6784</v>
      </c>
      <c r="H58" s="52">
        <v>0</v>
      </c>
      <c r="I58" s="52">
        <f t="shared" si="8"/>
        <v>6784</v>
      </c>
      <c r="J58" s="66">
        <v>0</v>
      </c>
      <c r="K58" s="66">
        <f t="shared" si="5"/>
        <v>6784</v>
      </c>
      <c r="L58" s="76">
        <v>0</v>
      </c>
      <c r="M58" s="76">
        <f t="shared" si="6"/>
        <v>6784</v>
      </c>
      <c r="N58" s="87">
        <v>0</v>
      </c>
      <c r="O58" s="87">
        <f t="shared" si="7"/>
        <v>6784</v>
      </c>
    </row>
    <row r="59" spans="1:15" ht="12.75" customHeight="1">
      <c r="A59" s="7">
        <v>3421</v>
      </c>
      <c r="B59" s="7">
        <v>5331</v>
      </c>
      <c r="C59" s="7"/>
      <c r="D59" s="15" t="s">
        <v>56</v>
      </c>
      <c r="E59" s="39">
        <v>2506</v>
      </c>
      <c r="F59" s="39">
        <v>2506</v>
      </c>
      <c r="G59" s="45">
        <v>2460</v>
      </c>
      <c r="H59" s="52">
        <v>0</v>
      </c>
      <c r="I59" s="52">
        <f t="shared" si="8"/>
        <v>2460</v>
      </c>
      <c r="J59" s="66">
        <v>0</v>
      </c>
      <c r="K59" s="66">
        <f t="shared" si="5"/>
        <v>2460</v>
      </c>
      <c r="L59" s="76">
        <v>0</v>
      </c>
      <c r="M59" s="76">
        <f t="shared" si="6"/>
        <v>2460</v>
      </c>
      <c r="N59" s="87">
        <v>0</v>
      </c>
      <c r="O59" s="87">
        <f t="shared" si="7"/>
        <v>2460</v>
      </c>
    </row>
    <row r="60" spans="1:15" ht="12.75" customHeight="1">
      <c r="A60" s="7"/>
      <c r="B60" s="7"/>
      <c r="C60" s="7">
        <v>204</v>
      </c>
      <c r="D60" s="15" t="s">
        <v>58</v>
      </c>
      <c r="E60" s="39">
        <v>13425</v>
      </c>
      <c r="F60" s="39">
        <v>13425</v>
      </c>
      <c r="G60" s="45">
        <v>3000</v>
      </c>
      <c r="H60" s="52">
        <v>0</v>
      </c>
      <c r="I60" s="52">
        <f t="shared" si="8"/>
        <v>3000</v>
      </c>
      <c r="J60" s="66">
        <v>0</v>
      </c>
      <c r="K60" s="66">
        <f t="shared" si="5"/>
        <v>3000</v>
      </c>
      <c r="L60" s="76">
        <v>0</v>
      </c>
      <c r="M60" s="76">
        <f t="shared" si="6"/>
        <v>3000</v>
      </c>
      <c r="N60" s="87">
        <v>0</v>
      </c>
      <c r="O60" s="87">
        <f t="shared" si="7"/>
        <v>3000</v>
      </c>
    </row>
    <row r="61" spans="1:15" ht="12.75" customHeight="1">
      <c r="A61" s="7" t="s">
        <v>68</v>
      </c>
      <c r="B61" s="7"/>
      <c r="C61" s="7"/>
      <c r="D61" s="15" t="s">
        <v>69</v>
      </c>
      <c r="E61" s="39">
        <v>0</v>
      </c>
      <c r="F61" s="39">
        <v>0</v>
      </c>
      <c r="G61" s="45">
        <v>0</v>
      </c>
      <c r="H61" s="52">
        <v>0</v>
      </c>
      <c r="I61" s="52">
        <f t="shared" si="8"/>
        <v>0</v>
      </c>
      <c r="J61" s="66">
        <v>0</v>
      </c>
      <c r="K61" s="66">
        <f t="shared" si="5"/>
        <v>0</v>
      </c>
      <c r="L61" s="76">
        <v>0</v>
      </c>
      <c r="M61" s="76">
        <f t="shared" si="6"/>
        <v>0</v>
      </c>
      <c r="N61" s="87">
        <v>0</v>
      </c>
      <c r="O61" s="87">
        <f t="shared" si="7"/>
        <v>0</v>
      </c>
    </row>
    <row r="62" spans="1:15" ht="12.75" customHeight="1">
      <c r="A62" s="7" t="s">
        <v>24</v>
      </c>
      <c r="B62" s="7"/>
      <c r="C62" s="7"/>
      <c r="D62" s="15" t="s">
        <v>30</v>
      </c>
      <c r="E62" s="39">
        <v>40255</v>
      </c>
      <c r="F62" s="39">
        <v>40255</v>
      </c>
      <c r="G62" s="45">
        <f>100+100+500+2500+120+700+8662+3000+1452+991+800+500+1500+2000</f>
        <v>22925</v>
      </c>
      <c r="H62" s="52">
        <f>9200+1920+500+300+450+3500</f>
        <v>15870</v>
      </c>
      <c r="I62" s="52">
        <f t="shared" si="8"/>
        <v>38795</v>
      </c>
      <c r="J62" s="66">
        <v>0</v>
      </c>
      <c r="K62" s="66">
        <f t="shared" si="5"/>
        <v>38795</v>
      </c>
      <c r="L62" s="76">
        <f>-500+100+300+8000+768-3500-5000</f>
        <v>168</v>
      </c>
      <c r="M62" s="76">
        <f t="shared" si="6"/>
        <v>38963</v>
      </c>
      <c r="N62" s="87">
        <v>0</v>
      </c>
      <c r="O62" s="87">
        <f t="shared" si="7"/>
        <v>38963</v>
      </c>
    </row>
    <row r="63" spans="1:15" ht="12.75" customHeight="1">
      <c r="A63" s="7" t="s">
        <v>25</v>
      </c>
      <c r="B63" s="7"/>
      <c r="C63" s="7"/>
      <c r="D63" s="15" t="s">
        <v>31</v>
      </c>
      <c r="E63" s="39">
        <v>11193</v>
      </c>
      <c r="F63" s="39">
        <v>11193</v>
      </c>
      <c r="G63" s="45">
        <f>6570+1732+600</f>
        <v>8902</v>
      </c>
      <c r="H63" s="52">
        <f>830+8800</f>
        <v>9630</v>
      </c>
      <c r="I63" s="52">
        <f t="shared" si="8"/>
        <v>18532</v>
      </c>
      <c r="J63" s="64">
        <v>650</v>
      </c>
      <c r="K63" s="66">
        <f t="shared" si="5"/>
        <v>19182</v>
      </c>
      <c r="L63" s="74">
        <f>600+500-3400</f>
        <v>-2300</v>
      </c>
      <c r="M63" s="76">
        <f t="shared" si="6"/>
        <v>16882</v>
      </c>
      <c r="N63" s="87">
        <v>0</v>
      </c>
      <c r="O63" s="87">
        <f t="shared" si="7"/>
        <v>16882</v>
      </c>
    </row>
    <row r="64" spans="1:15" ht="25.5">
      <c r="A64" s="7" t="s">
        <v>40</v>
      </c>
      <c r="B64" s="7"/>
      <c r="C64" s="7"/>
      <c r="D64" s="15" t="s">
        <v>50</v>
      </c>
      <c r="E64" s="39">
        <v>14321</v>
      </c>
      <c r="F64" s="39">
        <v>14321</v>
      </c>
      <c r="G64" s="45">
        <f>8119+310+10</f>
        <v>8439</v>
      </c>
      <c r="H64" s="52">
        <v>130</v>
      </c>
      <c r="I64" s="52">
        <f t="shared" si="8"/>
        <v>8569</v>
      </c>
      <c r="J64" s="66">
        <v>0</v>
      </c>
      <c r="K64" s="66">
        <f t="shared" si="5"/>
        <v>8569</v>
      </c>
      <c r="L64" s="76">
        <v>2364</v>
      </c>
      <c r="M64" s="76">
        <f t="shared" si="6"/>
        <v>10933</v>
      </c>
      <c r="N64" s="87">
        <v>0</v>
      </c>
      <c r="O64" s="87">
        <f t="shared" si="7"/>
        <v>10933</v>
      </c>
    </row>
    <row r="65" spans="1:15" ht="12.75" customHeight="1">
      <c r="A65" s="7" t="s">
        <v>41</v>
      </c>
      <c r="B65" s="7"/>
      <c r="C65" s="7"/>
      <c r="D65" s="15" t="s">
        <v>51</v>
      </c>
      <c r="E65" s="39">
        <v>700</v>
      </c>
      <c r="F65" s="39">
        <v>700</v>
      </c>
      <c r="G65" s="45">
        <f>200</f>
        <v>200</v>
      </c>
      <c r="H65" s="52">
        <v>0</v>
      </c>
      <c r="I65" s="52">
        <f t="shared" si="8"/>
        <v>200</v>
      </c>
      <c r="J65" s="66">
        <v>0</v>
      </c>
      <c r="K65" s="66">
        <f t="shared" si="5"/>
        <v>200</v>
      </c>
      <c r="L65" s="76">
        <v>0</v>
      </c>
      <c r="M65" s="76">
        <f t="shared" si="6"/>
        <v>200</v>
      </c>
      <c r="N65" s="87">
        <v>0</v>
      </c>
      <c r="O65" s="87">
        <f t="shared" si="7"/>
        <v>200</v>
      </c>
    </row>
    <row r="66" spans="1:15" ht="12.75" customHeight="1">
      <c r="A66" s="7" t="s">
        <v>42</v>
      </c>
      <c r="B66" s="7"/>
      <c r="C66" s="7"/>
      <c r="D66" s="15" t="s">
        <v>2</v>
      </c>
      <c r="E66" s="39">
        <v>4057</v>
      </c>
      <c r="F66" s="39">
        <v>4057</v>
      </c>
      <c r="G66" s="45">
        <f>4364</f>
        <v>4364</v>
      </c>
      <c r="H66" s="52">
        <v>0</v>
      </c>
      <c r="I66" s="52">
        <f t="shared" si="8"/>
        <v>4364</v>
      </c>
      <c r="J66" s="66">
        <v>0</v>
      </c>
      <c r="K66" s="66">
        <f t="shared" si="5"/>
        <v>4364</v>
      </c>
      <c r="L66" s="76">
        <v>0</v>
      </c>
      <c r="M66" s="76">
        <f t="shared" si="6"/>
        <v>4364</v>
      </c>
      <c r="N66" s="87">
        <v>0</v>
      </c>
      <c r="O66" s="87">
        <f t="shared" si="7"/>
        <v>4364</v>
      </c>
    </row>
    <row r="67" spans="1:15" ht="12.75" customHeight="1">
      <c r="A67" s="7" t="s">
        <v>43</v>
      </c>
      <c r="B67" s="7"/>
      <c r="C67" s="7"/>
      <c r="D67" s="15" t="s">
        <v>52</v>
      </c>
      <c r="E67" s="39">
        <v>250</v>
      </c>
      <c r="F67" s="39">
        <v>250</v>
      </c>
      <c r="G67" s="45">
        <v>250</v>
      </c>
      <c r="H67" s="52">
        <v>0</v>
      </c>
      <c r="I67" s="52">
        <f t="shared" si="8"/>
        <v>250</v>
      </c>
      <c r="J67" s="66">
        <v>0</v>
      </c>
      <c r="K67" s="66">
        <f t="shared" si="5"/>
        <v>250</v>
      </c>
      <c r="L67" s="76">
        <v>0</v>
      </c>
      <c r="M67" s="76">
        <f t="shared" si="6"/>
        <v>250</v>
      </c>
      <c r="N67" s="87">
        <v>0</v>
      </c>
      <c r="O67" s="87">
        <f t="shared" si="7"/>
        <v>250</v>
      </c>
    </row>
    <row r="68" spans="1:15" ht="12.75" customHeight="1">
      <c r="A68" s="7" t="s">
        <v>44</v>
      </c>
      <c r="B68" s="7"/>
      <c r="C68" s="7"/>
      <c r="D68" s="15" t="s">
        <v>53</v>
      </c>
      <c r="E68" s="39">
        <v>80026</v>
      </c>
      <c r="F68" s="39">
        <v>80026</v>
      </c>
      <c r="G68" s="45">
        <f>5039+4500+69035+1950+350+1000+300</f>
        <v>82174</v>
      </c>
      <c r="H68" s="52">
        <v>2728</v>
      </c>
      <c r="I68" s="52">
        <f t="shared" si="8"/>
        <v>84902</v>
      </c>
      <c r="J68" s="66">
        <v>0</v>
      </c>
      <c r="K68" s="66">
        <f t="shared" si="5"/>
        <v>84902</v>
      </c>
      <c r="L68" s="76">
        <f>4734</f>
        <v>4734</v>
      </c>
      <c r="M68" s="76">
        <f t="shared" si="6"/>
        <v>89636</v>
      </c>
      <c r="N68" s="87">
        <v>0</v>
      </c>
      <c r="O68" s="87">
        <f t="shared" si="7"/>
        <v>89636</v>
      </c>
    </row>
    <row r="69" spans="1:15" ht="12.75" customHeight="1">
      <c r="A69" s="7" t="s">
        <v>85</v>
      </c>
      <c r="B69" s="7"/>
      <c r="C69" s="7"/>
      <c r="D69" s="15" t="s">
        <v>86</v>
      </c>
      <c r="E69" s="39"/>
      <c r="F69" s="39"/>
      <c r="G69" s="45"/>
      <c r="H69" s="52"/>
      <c r="I69" s="52"/>
      <c r="J69" s="64">
        <v>500</v>
      </c>
      <c r="K69" s="66">
        <f t="shared" si="5"/>
        <v>500</v>
      </c>
      <c r="L69" s="74">
        <v>0</v>
      </c>
      <c r="M69" s="76">
        <f t="shared" si="6"/>
        <v>500</v>
      </c>
      <c r="N69" s="87">
        <v>0</v>
      </c>
      <c r="O69" s="87">
        <f t="shared" si="7"/>
        <v>500</v>
      </c>
    </row>
    <row r="70" spans="1:15" ht="12.75" customHeight="1">
      <c r="A70" s="7" t="s">
        <v>45</v>
      </c>
      <c r="B70" s="7"/>
      <c r="C70" s="7"/>
      <c r="D70" s="15" t="s">
        <v>7</v>
      </c>
      <c r="E70" s="39">
        <v>5735</v>
      </c>
      <c r="F70" s="39">
        <v>5735</v>
      </c>
      <c r="G70" s="45">
        <f>500+7000</f>
        <v>7500</v>
      </c>
      <c r="H70" s="52">
        <v>0</v>
      </c>
      <c r="I70" s="52">
        <f t="shared" si="8"/>
        <v>7500</v>
      </c>
      <c r="J70" s="66">
        <v>0</v>
      </c>
      <c r="K70" s="66">
        <f t="shared" si="5"/>
        <v>7500</v>
      </c>
      <c r="L70" s="76">
        <v>0</v>
      </c>
      <c r="M70" s="76">
        <f t="shared" si="6"/>
        <v>7500</v>
      </c>
      <c r="N70" s="87">
        <v>0</v>
      </c>
      <c r="O70" s="87">
        <f t="shared" si="7"/>
        <v>7500</v>
      </c>
    </row>
    <row r="71" spans="1:15" ht="12.75" customHeight="1">
      <c r="A71" s="7" t="s">
        <v>103</v>
      </c>
      <c r="B71" s="7"/>
      <c r="C71" s="7"/>
      <c r="D71" s="15" t="s">
        <v>104</v>
      </c>
      <c r="E71" s="39"/>
      <c r="F71" s="39"/>
      <c r="G71" s="45"/>
      <c r="H71" s="52"/>
      <c r="I71" s="52"/>
      <c r="J71" s="66"/>
      <c r="K71" s="66"/>
      <c r="L71" s="76">
        <v>255</v>
      </c>
      <c r="M71" s="76">
        <v>255</v>
      </c>
      <c r="N71" s="87">
        <v>0</v>
      </c>
      <c r="O71" s="87">
        <v>255</v>
      </c>
    </row>
    <row r="72" spans="1:17" ht="15.75">
      <c r="A72" s="47"/>
      <c r="B72" s="47"/>
      <c r="C72" s="47"/>
      <c r="D72" s="49" t="s">
        <v>6</v>
      </c>
      <c r="E72" s="40">
        <f>SUM(E46:E70)</f>
        <v>290355</v>
      </c>
      <c r="F72" s="40">
        <f>SUM(F46:F70)</f>
        <v>290355</v>
      </c>
      <c r="G72" s="43">
        <f>SUM(G45:G70)</f>
        <v>215263</v>
      </c>
      <c r="H72" s="57">
        <f>SUM(H45:H70)</f>
        <v>63770</v>
      </c>
      <c r="I72" s="55">
        <f>SUM(I45:I70)</f>
        <v>279033</v>
      </c>
      <c r="J72" s="57">
        <f>SUM(J45:J70)</f>
        <v>1150</v>
      </c>
      <c r="K72" s="65">
        <f>SUM(K45:K70)</f>
        <v>280183</v>
      </c>
      <c r="L72" s="57">
        <f>SUM(L45:L71)</f>
        <v>12596</v>
      </c>
      <c r="M72" s="71">
        <f t="shared" si="6"/>
        <v>292779</v>
      </c>
      <c r="N72" s="57">
        <f>SUM(N45:N71)</f>
        <v>5890</v>
      </c>
      <c r="O72" s="83">
        <f>M72+N72</f>
        <v>298669</v>
      </c>
      <c r="P72" s="6"/>
      <c r="Q72" s="6"/>
    </row>
    <row r="73" spans="1:17" ht="12.75">
      <c r="A73" s="47"/>
      <c r="B73" s="47"/>
      <c r="C73" s="47"/>
      <c r="D73" s="49" t="s">
        <v>61</v>
      </c>
      <c r="E73" s="39">
        <f>E44-E72</f>
        <v>-24400</v>
      </c>
      <c r="F73" s="39">
        <f>F44-F72</f>
        <v>-24400</v>
      </c>
      <c r="G73" s="45">
        <f>G44-G72</f>
        <v>-27645</v>
      </c>
      <c r="H73" s="51"/>
      <c r="I73" s="52">
        <f>I44-I72</f>
        <v>-75635</v>
      </c>
      <c r="J73" s="62"/>
      <c r="K73" s="66">
        <v>-76535</v>
      </c>
      <c r="L73" s="72"/>
      <c r="M73" s="76">
        <f>M44-M72</f>
        <v>-78890</v>
      </c>
      <c r="N73" s="84"/>
      <c r="O73" s="87">
        <f>O44-O72</f>
        <v>-84780</v>
      </c>
      <c r="P73" s="78"/>
      <c r="Q73" s="6"/>
    </row>
    <row r="74" spans="1:17" ht="12.75" customHeight="1">
      <c r="A74" s="7">
        <v>8115</v>
      </c>
      <c r="B74" s="7"/>
      <c r="C74" s="7"/>
      <c r="D74" s="8" t="s">
        <v>3</v>
      </c>
      <c r="E74" s="39">
        <v>37740</v>
      </c>
      <c r="F74" s="39">
        <v>37740</v>
      </c>
      <c r="G74" s="45">
        <v>27645</v>
      </c>
      <c r="H74" s="51"/>
      <c r="I74" s="52">
        <v>75635</v>
      </c>
      <c r="J74" s="62"/>
      <c r="K74" s="66">
        <v>76535</v>
      </c>
      <c r="L74" s="76"/>
      <c r="M74" s="76">
        <v>78890</v>
      </c>
      <c r="N74" s="84"/>
      <c r="O74" s="87">
        <v>84780</v>
      </c>
      <c r="P74" s="6"/>
      <c r="Q74" s="6"/>
    </row>
    <row r="75" spans="1:17" ht="12.75" customHeight="1">
      <c r="A75" s="7">
        <v>8124</v>
      </c>
      <c r="B75" s="7"/>
      <c r="C75" s="7"/>
      <c r="D75" s="8" t="s">
        <v>4</v>
      </c>
      <c r="E75" s="39">
        <v>-7040</v>
      </c>
      <c r="F75" s="39">
        <v>-7040</v>
      </c>
      <c r="G75" s="45">
        <v>-6000</v>
      </c>
      <c r="H75" s="51"/>
      <c r="I75" s="52">
        <v>-6000</v>
      </c>
      <c r="J75" s="62"/>
      <c r="K75" s="66">
        <v>-6000</v>
      </c>
      <c r="L75" s="72"/>
      <c r="M75" s="76">
        <v>-6000</v>
      </c>
      <c r="N75" s="84"/>
      <c r="O75" s="87">
        <v>-6000</v>
      </c>
      <c r="P75" s="6"/>
      <c r="Q75" s="6"/>
    </row>
    <row r="76" spans="1:17" ht="12.75" customHeight="1">
      <c r="A76" s="7">
        <v>8117</v>
      </c>
      <c r="B76" s="7"/>
      <c r="C76" s="7"/>
      <c r="D76" s="15" t="s">
        <v>59</v>
      </c>
      <c r="E76" s="39">
        <v>-6000</v>
      </c>
      <c r="F76" s="39">
        <v>-6000</v>
      </c>
      <c r="G76" s="45">
        <v>6000</v>
      </c>
      <c r="H76" s="51">
        <v>0</v>
      </c>
      <c r="I76" s="52">
        <v>6000</v>
      </c>
      <c r="J76" s="62"/>
      <c r="K76" s="66">
        <v>6000</v>
      </c>
      <c r="L76" s="72"/>
      <c r="M76" s="76">
        <v>6000</v>
      </c>
      <c r="N76" s="84"/>
      <c r="O76" s="87">
        <v>6000</v>
      </c>
      <c r="P76" s="6"/>
      <c r="Q76" s="6"/>
    </row>
    <row r="77" spans="1:17" ht="15.75">
      <c r="A77" s="47"/>
      <c r="B77" s="47"/>
      <c r="C77" s="47"/>
      <c r="D77" s="49" t="s">
        <v>62</v>
      </c>
      <c r="E77" s="40">
        <f>SUM(E74:E76)</f>
        <v>24700</v>
      </c>
      <c r="F77" s="40">
        <v>24700</v>
      </c>
      <c r="G77" s="43">
        <f>SUM(G74:G76)</f>
        <v>27645</v>
      </c>
      <c r="H77" s="67"/>
      <c r="I77" s="55">
        <f>SUM(I74:I76)</f>
        <v>75635</v>
      </c>
      <c r="J77" s="68"/>
      <c r="K77" s="65">
        <f>SUM(K74:K76)</f>
        <v>76535</v>
      </c>
      <c r="L77" s="77"/>
      <c r="M77" s="75">
        <f>SUM(M74:M76)</f>
        <v>78890</v>
      </c>
      <c r="N77" s="88"/>
      <c r="O77" s="86">
        <f>SUM(O74:O76)</f>
        <v>84780</v>
      </c>
      <c r="P77" s="6"/>
      <c r="Q77" s="6"/>
    </row>
    <row r="78" spans="1:17" ht="12.75" customHeight="1">
      <c r="A78" s="9"/>
      <c r="B78" s="9"/>
      <c r="C78" s="9"/>
      <c r="D78" s="12"/>
      <c r="E78" s="13"/>
      <c r="F78" s="13"/>
      <c r="H78" s="9"/>
      <c r="I78" s="10"/>
      <c r="J78" s="5"/>
      <c r="K78" s="1"/>
      <c r="L78" s="6"/>
      <c r="M78" s="6"/>
      <c r="N78" s="6"/>
      <c r="O78" s="6"/>
      <c r="P78" s="6"/>
      <c r="Q78" s="6"/>
    </row>
    <row r="79" spans="1:17" ht="12.75" customHeight="1">
      <c r="A79" s="9"/>
      <c r="B79" s="9"/>
      <c r="C79" s="9"/>
      <c r="D79" s="12"/>
      <c r="E79" s="13"/>
      <c r="F79" s="13"/>
      <c r="H79" s="9"/>
      <c r="I79" s="10"/>
      <c r="J79" s="5"/>
      <c r="K79" s="1"/>
      <c r="L79" s="9"/>
      <c r="M79" s="12"/>
      <c r="N79" s="11"/>
      <c r="O79" s="11"/>
      <c r="P79" s="6"/>
      <c r="Q79" s="6"/>
    </row>
    <row r="80" spans="1:17" ht="12.75" customHeight="1">
      <c r="A80" s="9"/>
      <c r="B80" s="9"/>
      <c r="C80" s="9"/>
      <c r="D80" s="12"/>
      <c r="E80" s="13"/>
      <c r="F80" s="13"/>
      <c r="H80" s="9"/>
      <c r="I80" s="12"/>
      <c r="J80" s="35"/>
      <c r="K80" s="1"/>
      <c r="L80" s="9"/>
      <c r="M80" s="12"/>
      <c r="N80" s="11"/>
      <c r="O80" s="11"/>
      <c r="P80" s="6"/>
      <c r="Q80" s="6"/>
    </row>
    <row r="81" spans="1:17" ht="12.75" customHeight="1">
      <c r="A81" s="9"/>
      <c r="B81" s="9"/>
      <c r="C81" s="9"/>
      <c r="D81" s="12"/>
      <c r="E81" s="13"/>
      <c r="F81" s="13"/>
      <c r="H81" s="1"/>
      <c r="I81" s="1"/>
      <c r="J81" s="1"/>
      <c r="K81" s="1"/>
      <c r="L81" s="9"/>
      <c r="M81" s="12"/>
      <c r="N81" s="11"/>
      <c r="O81" s="11"/>
      <c r="P81" s="6"/>
      <c r="Q81" s="6"/>
    </row>
    <row r="82" spans="1:17" ht="12.75" customHeight="1">
      <c r="A82" s="9"/>
      <c r="B82" s="9"/>
      <c r="C82" s="9"/>
      <c r="D82" s="12"/>
      <c r="E82" s="13"/>
      <c r="F82" s="13"/>
      <c r="H82" s="1"/>
      <c r="I82" s="1"/>
      <c r="J82" s="1"/>
      <c r="K82" s="1"/>
      <c r="L82" s="9"/>
      <c r="M82" s="12"/>
      <c r="N82" s="11"/>
      <c r="O82" s="11"/>
      <c r="P82" s="6"/>
      <c r="Q82" s="6"/>
    </row>
    <row r="83" spans="1:17" ht="12.75" customHeight="1">
      <c r="A83" s="16"/>
      <c r="B83" s="16"/>
      <c r="C83" s="16"/>
      <c r="D83" s="12"/>
      <c r="E83" s="13"/>
      <c r="F83" s="13"/>
      <c r="L83" s="9"/>
      <c r="M83" s="12"/>
      <c r="N83" s="11"/>
      <c r="O83" s="11"/>
      <c r="P83" s="6"/>
      <c r="Q83" s="6"/>
    </row>
    <row r="84" spans="1:17" ht="12.75" customHeight="1">
      <c r="A84" s="9"/>
      <c r="B84" s="9"/>
      <c r="C84" s="9"/>
      <c r="D84" s="12"/>
      <c r="E84" s="13"/>
      <c r="F84" s="13"/>
      <c r="L84" s="9"/>
      <c r="M84" s="12"/>
      <c r="N84" s="11"/>
      <c r="O84" s="11"/>
      <c r="P84" s="6"/>
      <c r="Q84" s="6"/>
    </row>
    <row r="85" spans="1:17" ht="12.75" customHeight="1">
      <c r="A85" s="9"/>
      <c r="B85" s="9"/>
      <c r="C85" s="9"/>
      <c r="D85" s="12"/>
      <c r="E85" s="13"/>
      <c r="F85" s="13"/>
      <c r="L85" s="9"/>
      <c r="M85" s="12"/>
      <c r="N85" s="11"/>
      <c r="O85" s="11"/>
      <c r="P85" s="6"/>
      <c r="Q85" s="6"/>
    </row>
    <row r="86" spans="1:17" ht="12.75" customHeight="1">
      <c r="A86" s="9"/>
      <c r="B86" s="9"/>
      <c r="C86" s="9"/>
      <c r="D86" s="12"/>
      <c r="E86" s="13"/>
      <c r="F86" s="13"/>
      <c r="L86" s="9"/>
      <c r="M86" s="12"/>
      <c r="N86" s="11"/>
      <c r="O86" s="11"/>
      <c r="P86" s="6"/>
      <c r="Q86" s="6"/>
    </row>
    <row r="87" spans="1:17" ht="12.75" customHeight="1">
      <c r="A87" s="9"/>
      <c r="B87" s="9"/>
      <c r="C87" s="9"/>
      <c r="D87" s="12"/>
      <c r="E87" s="13"/>
      <c r="F87" s="13"/>
      <c r="L87" s="6"/>
      <c r="M87" s="6"/>
      <c r="N87" s="6"/>
      <c r="O87" s="6"/>
      <c r="P87" s="6"/>
      <c r="Q87" s="6"/>
    </row>
    <row r="88" spans="1:17" ht="12.75" customHeight="1">
      <c r="A88" s="9"/>
      <c r="B88" s="9"/>
      <c r="C88" s="9"/>
      <c r="D88" s="12"/>
      <c r="E88" s="13"/>
      <c r="F88" s="13"/>
      <c r="L88" s="6"/>
      <c r="M88" s="6"/>
      <c r="N88" s="6"/>
      <c r="O88" s="6"/>
      <c r="P88" s="6"/>
      <c r="Q88" s="6"/>
    </row>
    <row r="89" spans="1:17" ht="12.75" customHeight="1">
      <c r="A89" s="9"/>
      <c r="B89" s="9"/>
      <c r="C89" s="9"/>
      <c r="D89" s="12"/>
      <c r="E89" s="13"/>
      <c r="F89" s="13"/>
      <c r="L89" s="6"/>
      <c r="M89" s="6"/>
      <c r="N89" s="6"/>
      <c r="O89" s="6"/>
      <c r="P89" s="6"/>
      <c r="Q89" s="6"/>
    </row>
    <row r="90" spans="1:17" ht="12.75" customHeight="1">
      <c r="A90" s="9"/>
      <c r="B90" s="9"/>
      <c r="C90" s="9"/>
      <c r="D90" s="12"/>
      <c r="E90" s="13"/>
      <c r="F90" s="13"/>
      <c r="L90" s="6"/>
      <c r="M90" s="6"/>
      <c r="N90" s="6"/>
      <c r="O90" s="6"/>
      <c r="P90" s="6"/>
      <c r="Q90" s="6"/>
    </row>
    <row r="91" spans="1:6" ht="12.75" customHeight="1">
      <c r="A91" s="9"/>
      <c r="B91" s="9"/>
      <c r="C91" s="9"/>
      <c r="D91" s="12"/>
      <c r="E91" s="13"/>
      <c r="F91" s="13"/>
    </row>
    <row r="92" spans="1:6" ht="12.75" customHeight="1">
      <c r="A92" s="9"/>
      <c r="B92" s="9"/>
      <c r="C92" s="9"/>
      <c r="D92" s="12"/>
      <c r="E92" s="13"/>
      <c r="F92" s="13"/>
    </row>
    <row r="93" spans="1:6" ht="12.75" customHeight="1">
      <c r="A93" s="9"/>
      <c r="B93" s="9"/>
      <c r="C93" s="9"/>
      <c r="D93" s="12"/>
      <c r="E93" s="13"/>
      <c r="F93" s="13"/>
    </row>
    <row r="94" spans="1:6" ht="12.75" customHeight="1">
      <c r="A94" s="9"/>
      <c r="B94" s="9"/>
      <c r="C94" s="9"/>
      <c r="D94" s="12"/>
      <c r="E94" s="13"/>
      <c r="F94" s="13"/>
    </row>
    <row r="95" spans="1:6" ht="12.75" customHeight="1">
      <c r="A95" s="9"/>
      <c r="B95" s="9"/>
      <c r="C95" s="9"/>
      <c r="D95" s="12"/>
      <c r="E95" s="13"/>
      <c r="F95" s="13"/>
    </row>
    <row r="96" spans="1:6" ht="12.75" customHeight="1">
      <c r="A96" s="9"/>
      <c r="B96" s="9"/>
      <c r="C96" s="9"/>
      <c r="D96" s="12"/>
      <c r="E96" s="13"/>
      <c r="F96" s="13"/>
    </row>
    <row r="97" spans="1:6" ht="12.75" customHeight="1">
      <c r="A97" s="9"/>
      <c r="B97" s="9"/>
      <c r="C97" s="9"/>
      <c r="D97" s="12"/>
      <c r="E97" s="13"/>
      <c r="F97" s="13"/>
    </row>
    <row r="98" spans="1:6" ht="12.75" customHeight="1">
      <c r="A98" s="9"/>
      <c r="B98" s="9"/>
      <c r="C98" s="9"/>
      <c r="D98" s="12"/>
      <c r="E98" s="13"/>
      <c r="F98" s="13"/>
    </row>
    <row r="99" spans="1:6" ht="12.75" customHeight="1">
      <c r="A99" s="9"/>
      <c r="B99" s="9"/>
      <c r="C99" s="9"/>
      <c r="D99" s="12"/>
      <c r="E99" s="13"/>
      <c r="F99" s="13"/>
    </row>
    <row r="100" spans="1:6" ht="12.75" customHeight="1">
      <c r="A100" s="9"/>
      <c r="B100" s="9"/>
      <c r="C100" s="9"/>
      <c r="D100" s="12"/>
      <c r="E100" s="13"/>
      <c r="F100" s="13"/>
    </row>
    <row r="101" spans="1:6" ht="12.75" customHeight="1">
      <c r="A101" s="9"/>
      <c r="B101" s="9"/>
      <c r="C101" s="9"/>
      <c r="D101" s="12"/>
      <c r="E101" s="13"/>
      <c r="F101" s="13"/>
    </row>
    <row r="102" spans="1:6" ht="12.75" customHeight="1">
      <c r="A102" s="9"/>
      <c r="B102" s="9"/>
      <c r="C102" s="9"/>
      <c r="D102" s="12"/>
      <c r="E102" s="13"/>
      <c r="F102" s="13"/>
    </row>
    <row r="103" spans="1:6" ht="12.75" customHeight="1">
      <c r="A103" s="9"/>
      <c r="B103" s="9"/>
      <c r="C103" s="9"/>
      <c r="D103" s="12"/>
      <c r="E103" s="13"/>
      <c r="F103" s="13"/>
    </row>
    <row r="104" spans="1:6" ht="12.75" customHeight="1">
      <c r="A104" s="9"/>
      <c r="B104" s="9"/>
      <c r="C104" s="9"/>
      <c r="D104" s="12"/>
      <c r="E104" s="13"/>
      <c r="F104" s="13"/>
    </row>
    <row r="105" spans="1:6" ht="12.75" customHeight="1">
      <c r="A105" s="9"/>
      <c r="B105" s="9"/>
      <c r="C105" s="9"/>
      <c r="D105" s="12"/>
      <c r="E105" s="13"/>
      <c r="F105" s="13"/>
    </row>
    <row r="106" spans="1:6" ht="12.75" customHeight="1">
      <c r="A106" s="9"/>
      <c r="B106" s="9"/>
      <c r="C106" s="9"/>
      <c r="D106" s="12"/>
      <c r="E106" s="13"/>
      <c r="F106" s="13"/>
    </row>
    <row r="107" spans="1:6" ht="12.75" customHeight="1">
      <c r="A107" s="9"/>
      <c r="B107" s="9"/>
      <c r="C107" s="9"/>
      <c r="D107" s="12"/>
      <c r="E107" s="13"/>
      <c r="F107" s="13"/>
    </row>
    <row r="108" spans="1:6" ht="12.75" customHeight="1">
      <c r="A108" s="9"/>
      <c r="B108" s="9"/>
      <c r="C108" s="9"/>
      <c r="D108" s="12"/>
      <c r="E108" s="13"/>
      <c r="F108" s="13"/>
    </row>
    <row r="109" spans="1:6" ht="12.75" customHeight="1">
      <c r="A109" s="9"/>
      <c r="B109" s="9"/>
      <c r="C109" s="9"/>
      <c r="D109" s="12"/>
      <c r="E109" s="13"/>
      <c r="F109" s="13"/>
    </row>
    <row r="110" spans="1:6" ht="12.75" customHeight="1">
      <c r="A110" s="9"/>
      <c r="B110" s="9"/>
      <c r="C110" s="9"/>
      <c r="D110" s="12"/>
      <c r="E110" s="13"/>
      <c r="F110" s="13"/>
    </row>
    <row r="111" spans="1:6" ht="12.75" customHeight="1">
      <c r="A111" s="9"/>
      <c r="B111" s="9"/>
      <c r="C111" s="9"/>
      <c r="D111" s="12"/>
      <c r="E111" s="13"/>
      <c r="F111" s="13"/>
    </row>
    <row r="112" spans="1:6" ht="12.75" customHeight="1">
      <c r="A112" s="9"/>
      <c r="B112" s="9"/>
      <c r="C112" s="9"/>
      <c r="D112" s="12"/>
      <c r="E112" s="13"/>
      <c r="F112" s="13"/>
    </row>
    <row r="113" spans="1:6" ht="12.75" customHeight="1">
      <c r="A113" s="9"/>
      <c r="B113" s="9"/>
      <c r="C113" s="9"/>
      <c r="D113" s="12"/>
      <c r="E113" s="13"/>
      <c r="F113" s="13"/>
    </row>
    <row r="114" spans="1:4" ht="26.25" customHeight="1">
      <c r="A114" s="89"/>
      <c r="B114" s="89"/>
      <c r="C114" s="89"/>
      <c r="D114" s="89"/>
    </row>
    <row r="115" spans="1:4" ht="27.75" customHeight="1">
      <c r="A115" s="17"/>
      <c r="B115" s="17"/>
      <c r="C115" s="17"/>
      <c r="D115" s="17"/>
    </row>
    <row r="116" spans="1:4" ht="12.75" customHeight="1">
      <c r="A116" s="9"/>
      <c r="B116" s="9"/>
      <c r="C116" s="9"/>
      <c r="D116" s="18"/>
    </row>
    <row r="117" spans="1:4" ht="12.75" customHeight="1">
      <c r="A117" s="9"/>
      <c r="B117" s="9"/>
      <c r="C117" s="9"/>
      <c r="D117" s="19"/>
    </row>
    <row r="118" spans="1:4" ht="12.75" customHeight="1">
      <c r="A118" s="20"/>
      <c r="B118" s="20"/>
      <c r="C118" s="20"/>
      <c r="D118" s="21"/>
    </row>
    <row r="119" spans="1:4" ht="12.75" customHeight="1">
      <c r="A119" s="9"/>
      <c r="B119" s="9"/>
      <c r="C119" s="9"/>
      <c r="D119" s="22"/>
    </row>
    <row r="120" spans="1:4" ht="12.75" customHeight="1">
      <c r="A120" s="9"/>
      <c r="B120" s="9"/>
      <c r="C120" s="9"/>
      <c r="D120" s="22"/>
    </row>
    <row r="121" spans="1:4" ht="12.75" customHeight="1">
      <c r="A121" s="20"/>
      <c r="B121" s="20"/>
      <c r="C121" s="20"/>
      <c r="D121" s="23"/>
    </row>
    <row r="122" spans="1:4" ht="12.75" customHeight="1">
      <c r="A122" s="9"/>
      <c r="B122" s="9"/>
      <c r="C122" s="9"/>
      <c r="D122" s="18"/>
    </row>
    <row r="123" spans="1:4" ht="12.75" customHeight="1">
      <c r="A123" s="20"/>
      <c r="B123" s="20"/>
      <c r="C123" s="20"/>
      <c r="D123" s="23"/>
    </row>
    <row r="124" spans="1:4" ht="12.75" customHeight="1">
      <c r="A124" s="20"/>
      <c r="B124" s="20"/>
      <c r="C124" s="20"/>
      <c r="D124" s="21"/>
    </row>
    <row r="125" spans="1:4" ht="12.75" customHeight="1">
      <c r="A125" s="20"/>
      <c r="B125" s="20"/>
      <c r="C125" s="20"/>
      <c r="D125" s="21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9"/>
      <c r="B133" s="9"/>
      <c r="C133" s="9"/>
      <c r="D133" s="22"/>
    </row>
    <row r="134" spans="1:4" ht="12.75" customHeight="1">
      <c r="A134" s="20"/>
      <c r="B134" s="20"/>
      <c r="C134" s="20"/>
      <c r="D134" s="21"/>
    </row>
    <row r="135" spans="1:4" ht="12.75" customHeight="1">
      <c r="A135" s="9"/>
      <c r="B135" s="9"/>
      <c r="C135" s="9"/>
      <c r="D135" s="22"/>
    </row>
    <row r="136" spans="1:4" ht="12.75" customHeight="1">
      <c r="A136" s="9"/>
      <c r="B136" s="9"/>
      <c r="C136" s="9"/>
      <c r="D136" s="22"/>
    </row>
    <row r="137" spans="1:4" ht="12.75" customHeight="1">
      <c r="A137" s="9"/>
      <c r="B137" s="9"/>
      <c r="C137" s="9"/>
      <c r="D137" s="22"/>
    </row>
    <row r="138" spans="1:4" ht="12.75" customHeight="1">
      <c r="A138" s="9"/>
      <c r="B138" s="9"/>
      <c r="C138" s="9"/>
      <c r="D138" s="22"/>
    </row>
    <row r="139" spans="1:4" ht="12.75" customHeight="1">
      <c r="A139" s="9"/>
      <c r="B139" s="9"/>
      <c r="C139" s="9"/>
      <c r="D139" s="22"/>
    </row>
    <row r="140" spans="1:4" ht="12.75" customHeight="1">
      <c r="A140" s="20"/>
      <c r="B140" s="20"/>
      <c r="C140" s="20"/>
      <c r="D140" s="21"/>
    </row>
    <row r="141" spans="1:4" ht="12.75" customHeight="1">
      <c r="A141" s="20"/>
      <c r="B141" s="20"/>
      <c r="C141" s="20"/>
      <c r="D141" s="21"/>
    </row>
    <row r="142" spans="1:4" ht="12.75" customHeight="1">
      <c r="A142" s="20"/>
      <c r="B142" s="20"/>
      <c r="C142" s="20"/>
      <c r="D142" s="21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20"/>
      <c r="B146" s="20"/>
      <c r="C146" s="20"/>
      <c r="D146" s="21"/>
    </row>
    <row r="147" spans="1:4" ht="12.75" customHeight="1">
      <c r="A147" s="20"/>
      <c r="B147" s="20"/>
      <c r="C147" s="20"/>
      <c r="D147" s="21"/>
    </row>
    <row r="148" spans="1:4" ht="12.75" customHeight="1">
      <c r="A148" s="20"/>
      <c r="B148" s="20"/>
      <c r="C148" s="20"/>
      <c r="D148" s="21"/>
    </row>
    <row r="149" spans="1:4" ht="12.75" customHeight="1">
      <c r="A149" s="9"/>
      <c r="B149" s="9"/>
      <c r="C149" s="9"/>
      <c r="D149" s="22"/>
    </row>
    <row r="150" spans="1:4" ht="12.75" customHeight="1">
      <c r="A150" s="9"/>
      <c r="B150" s="9"/>
      <c r="C150" s="9"/>
      <c r="D150" s="22"/>
    </row>
    <row r="151" spans="1:4" ht="12.75" customHeight="1">
      <c r="A151" s="9"/>
      <c r="B151" s="9"/>
      <c r="C151" s="9"/>
      <c r="D151" s="22"/>
    </row>
    <row r="152" spans="1:4" ht="12.75" customHeight="1">
      <c r="A152" s="20"/>
      <c r="B152" s="20"/>
      <c r="C152" s="20"/>
      <c r="D152" s="21"/>
    </row>
    <row r="153" spans="1:4" ht="12.75" customHeight="1">
      <c r="A153" s="20"/>
      <c r="B153" s="20"/>
      <c r="C153" s="20"/>
      <c r="D153" s="21"/>
    </row>
    <row r="154" spans="1:4" ht="12.75" customHeight="1">
      <c r="A154" s="20"/>
      <c r="B154" s="20"/>
      <c r="C154" s="20"/>
      <c r="D154" s="21"/>
    </row>
    <row r="155" spans="1:4" ht="12.75" customHeight="1">
      <c r="A155" s="9"/>
      <c r="B155" s="9"/>
      <c r="C155" s="9"/>
      <c r="D155" s="22"/>
    </row>
    <row r="156" spans="1:4" ht="12.75" customHeight="1">
      <c r="A156" s="9"/>
      <c r="B156" s="9"/>
      <c r="C156" s="9"/>
      <c r="D156" s="22"/>
    </row>
    <row r="157" spans="1:4" ht="12.75" customHeight="1">
      <c r="A157" s="9"/>
      <c r="B157" s="9"/>
      <c r="C157" s="9"/>
      <c r="D157" s="22"/>
    </row>
    <row r="158" spans="1:4" ht="25.5" customHeight="1">
      <c r="A158" s="24"/>
      <c r="B158" s="24"/>
      <c r="C158" s="24"/>
      <c r="D158" s="25"/>
    </row>
    <row r="159" spans="1:4" ht="12.75" customHeight="1">
      <c r="A159" s="9"/>
      <c r="B159" s="9"/>
      <c r="C159" s="9"/>
      <c r="D159" s="10"/>
    </row>
    <row r="160" spans="1:4" ht="12.75">
      <c r="A160" s="9"/>
      <c r="B160" s="9"/>
      <c r="C160" s="9"/>
      <c r="D160" s="10"/>
    </row>
    <row r="161" spans="1:4" ht="12.75">
      <c r="A161" s="9"/>
      <c r="B161" s="9"/>
      <c r="C161" s="9"/>
      <c r="D161" s="10"/>
    </row>
    <row r="162" spans="1:4" ht="12.75">
      <c r="A162" s="9"/>
      <c r="B162" s="9"/>
      <c r="C162" s="9"/>
      <c r="D162" s="10"/>
    </row>
    <row r="163" spans="1:4" ht="12.75">
      <c r="A163" s="9"/>
      <c r="B163" s="9"/>
      <c r="C163" s="9"/>
      <c r="D163" s="10"/>
    </row>
    <row r="164" spans="1:4" ht="24.75" customHeight="1">
      <c r="A164" s="24"/>
      <c r="B164" s="24"/>
      <c r="C164" s="24"/>
      <c r="D164" s="6"/>
    </row>
    <row r="165" spans="1:4" ht="12.75">
      <c r="A165" s="6"/>
      <c r="B165" s="6"/>
      <c r="C165" s="6"/>
      <c r="D165" s="6"/>
    </row>
    <row r="166" spans="1:7" ht="12.75">
      <c r="A166" s="6"/>
      <c r="B166" s="6"/>
      <c r="C166" s="6"/>
      <c r="D166" s="26"/>
      <c r="E166" s="1"/>
      <c r="F166" s="1"/>
      <c r="G166" s="1"/>
    </row>
    <row r="167" spans="1:7" ht="12.75">
      <c r="A167" s="6"/>
      <c r="B167" s="6"/>
      <c r="C167" s="6"/>
      <c r="D167" s="27"/>
      <c r="E167" s="2"/>
      <c r="F167" s="2"/>
      <c r="G167" s="3"/>
    </row>
    <row r="168" spans="1:7" ht="12.75">
      <c r="A168" s="6"/>
      <c r="B168" s="6"/>
      <c r="C168" s="6"/>
      <c r="D168" s="27"/>
      <c r="E168" s="2"/>
      <c r="F168" s="2"/>
      <c r="G168" s="3"/>
    </row>
    <row r="169" spans="1:7" ht="12.75">
      <c r="A169" s="6"/>
      <c r="B169" s="6"/>
      <c r="C169" s="6"/>
      <c r="D169" s="27"/>
      <c r="E169" s="2"/>
      <c r="F169" s="2"/>
      <c r="G169" s="3"/>
    </row>
    <row r="170" spans="1:9" ht="12.75">
      <c r="A170" s="6"/>
      <c r="B170" s="6"/>
      <c r="C170" s="6"/>
      <c r="D170" s="27"/>
      <c r="E170" s="9"/>
      <c r="F170" s="9"/>
      <c r="G170" s="10"/>
      <c r="H170" s="5"/>
      <c r="I170" s="1"/>
    </row>
    <row r="171" spans="1:9" ht="12.75">
      <c r="A171" s="6"/>
      <c r="B171" s="6"/>
      <c r="C171" s="6"/>
      <c r="D171" s="6"/>
      <c r="E171" s="9"/>
      <c r="F171" s="9"/>
      <c r="G171" s="10"/>
      <c r="H171" s="5"/>
      <c r="I171" s="1"/>
    </row>
    <row r="172" spans="1:9" ht="12.75">
      <c r="A172" s="6"/>
      <c r="B172" s="6"/>
      <c r="C172" s="6"/>
      <c r="D172" s="6"/>
      <c r="E172" s="9"/>
      <c r="F172" s="9"/>
      <c r="G172" s="10"/>
      <c r="H172" s="5"/>
      <c r="I172" s="1"/>
    </row>
    <row r="173" spans="1:9" ht="12.75">
      <c r="A173" s="6"/>
      <c r="B173" s="6"/>
      <c r="C173" s="6"/>
      <c r="D173" s="6"/>
      <c r="E173" s="9"/>
      <c r="F173" s="9"/>
      <c r="G173" s="10"/>
      <c r="H173" s="5"/>
      <c r="I173" s="1"/>
    </row>
    <row r="174" spans="1:9" ht="12.75">
      <c r="A174" s="6"/>
      <c r="B174" s="6"/>
      <c r="C174" s="6"/>
      <c r="D174" s="6"/>
      <c r="E174" s="9"/>
      <c r="F174" s="9"/>
      <c r="G174" s="10"/>
      <c r="H174" s="5"/>
      <c r="I174" s="1"/>
    </row>
    <row r="175" spans="1:9" ht="12.75">
      <c r="A175" s="6"/>
      <c r="B175" s="6"/>
      <c r="C175" s="6"/>
      <c r="D175" s="6"/>
      <c r="E175" s="1"/>
      <c r="F175" s="1"/>
      <c r="G175" s="1"/>
      <c r="H175" s="1"/>
      <c r="I175" s="1"/>
    </row>
    <row r="176" spans="1:9" ht="12.75">
      <c r="A176" s="6"/>
      <c r="B176" s="6"/>
      <c r="C176" s="6"/>
      <c r="D176" s="6"/>
      <c r="E176" s="1"/>
      <c r="F176" s="1"/>
      <c r="G176" s="1"/>
      <c r="H176" s="1"/>
      <c r="I176" s="1"/>
    </row>
    <row r="177" spans="1:4" ht="12.75">
      <c r="A177" s="6"/>
      <c r="B177" s="6"/>
      <c r="C177" s="6"/>
      <c r="D177" s="6"/>
    </row>
  </sheetData>
  <sheetProtection selectLockedCells="1" selectUnlockedCells="1"/>
  <mergeCells count="3">
    <mergeCell ref="A114:D114"/>
    <mergeCell ref="A1:B1"/>
    <mergeCell ref="A2:O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2022-01-28T13:02:50Z</cp:lastPrinted>
  <dcterms:created xsi:type="dcterms:W3CDTF">2015-11-22T08:52:35Z</dcterms:created>
  <dcterms:modified xsi:type="dcterms:W3CDTF">2022-08-23T08:13:20Z</dcterms:modified>
  <cp:category/>
  <cp:version/>
  <cp:contentType/>
  <cp:contentStatus/>
</cp:coreProperties>
</file>