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48" activeTab="0"/>
  </bookViews>
  <sheets>
    <sheet name="Celkem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Jana Fabigov?</author>
  </authors>
  <commentList>
    <comment ref="E4" authorId="0">
      <text>
        <r>
          <rPr>
            <sz val="9"/>
            <rFont val="Tahoma"/>
            <family val="2"/>
          </rPr>
          <t xml:space="preserve">7.RO
</t>
        </r>
      </text>
    </comment>
    <comment ref="G4" authorId="0">
      <text>
        <r>
          <rPr>
            <sz val="9"/>
            <rFont val="Tahoma"/>
            <family val="2"/>
          </rPr>
          <t xml:space="preserve">RM 30.11.2021 ZM 16.12.2022
</t>
        </r>
      </text>
    </comment>
  </commentList>
</comments>
</file>

<file path=xl/sharedStrings.xml><?xml version="1.0" encoding="utf-8"?>
<sst xmlns="http://schemas.openxmlformats.org/spreadsheetml/2006/main" count="97" uniqueCount="86">
  <si>
    <t>Základní umělecké školy</t>
  </si>
  <si>
    <t>Sportovní zařízení v majetku obce</t>
  </si>
  <si>
    <t>Bezpečnost a veřejný pořádek</t>
  </si>
  <si>
    <t>Převod zůstatků z min.let</t>
  </si>
  <si>
    <t>Splátky úvěrů</t>
  </si>
  <si>
    <t>PŘÍJMY CELKEM</t>
  </si>
  <si>
    <t>VÝDAJE CELKEM</t>
  </si>
  <si>
    <t>Finanční operace</t>
  </si>
  <si>
    <t>ZŠ Komenského</t>
  </si>
  <si>
    <t>Mateřské školy</t>
  </si>
  <si>
    <t>Základní školy</t>
  </si>
  <si>
    <t>Využití volného času dětí a mládeže</t>
  </si>
  <si>
    <t>druhové třídění</t>
  </si>
  <si>
    <t>1xxx</t>
  </si>
  <si>
    <t>Daňové příjmy</t>
  </si>
  <si>
    <t>2xxx</t>
  </si>
  <si>
    <t>3xxx</t>
  </si>
  <si>
    <t>4xxx</t>
  </si>
  <si>
    <t>Nedaňové příjmy</t>
  </si>
  <si>
    <t>Kapitálové příjmy</t>
  </si>
  <si>
    <t>Přijaté transfery</t>
  </si>
  <si>
    <t>odvětvové třídění</t>
  </si>
  <si>
    <t>33xx</t>
  </si>
  <si>
    <t>34xx</t>
  </si>
  <si>
    <t>36xx</t>
  </si>
  <si>
    <t>37xx</t>
  </si>
  <si>
    <t>5xxx</t>
  </si>
  <si>
    <t>6xxx</t>
  </si>
  <si>
    <t>Průmyslová a ostatní odvětví hospodářství</t>
  </si>
  <si>
    <t>Kultura, církve a sdělovací prostředky</t>
  </si>
  <si>
    <t>Bydlení, komunální služby a územní rozvoj</t>
  </si>
  <si>
    <t>Ochrana životního prostředí</t>
  </si>
  <si>
    <t>Sociální věci a politika zaměstnanosti</t>
  </si>
  <si>
    <t>Bezpečnost a právní ochrana</t>
  </si>
  <si>
    <t>Všeobecná veřejná správa a služby</t>
  </si>
  <si>
    <t>Popis</t>
  </si>
  <si>
    <t>neinvestiční přijaté transfery ze SR v rámci SDV</t>
  </si>
  <si>
    <t>10xx</t>
  </si>
  <si>
    <t>22xx</t>
  </si>
  <si>
    <t>23xx</t>
  </si>
  <si>
    <t>43xx</t>
  </si>
  <si>
    <t>52xx</t>
  </si>
  <si>
    <t>53xx</t>
  </si>
  <si>
    <t>55xx</t>
  </si>
  <si>
    <t>61xx</t>
  </si>
  <si>
    <t>63xx</t>
  </si>
  <si>
    <t>Zemědělství, lesní hospodářství a rybářství</t>
  </si>
  <si>
    <t>Doprava</t>
  </si>
  <si>
    <t>Vodní hospodářství</t>
  </si>
  <si>
    <t>Sport a zájmováčinnost</t>
  </si>
  <si>
    <t>Sociální služby a pomoc a společné činnosti v sociálním zabezpečení a politice zaměstnanosti</t>
  </si>
  <si>
    <t>Civilní připravenost a krizové stavy</t>
  </si>
  <si>
    <t>Požární ochrana a integrovaný záchranný systém</t>
  </si>
  <si>
    <t>Státní moc, státní správa, územní samospráva a politické strany</t>
  </si>
  <si>
    <t>ZŚ Nádražní</t>
  </si>
  <si>
    <t>SPOZaM</t>
  </si>
  <si>
    <t>CVČ</t>
  </si>
  <si>
    <t>org.třídění RS - ORJ</t>
  </si>
  <si>
    <t>Dotace spolkům dle zákona č.250/2000 Sb.</t>
  </si>
  <si>
    <t>Fond korporátních dluhopisů</t>
  </si>
  <si>
    <t>mimo 5331</t>
  </si>
  <si>
    <t>SALDO PŘÍJMŮ A VÝDAJŮ</t>
  </si>
  <si>
    <t>FINANCOVÁNÍ</t>
  </si>
  <si>
    <t>Mateřská škola Na Sídlišti</t>
  </si>
  <si>
    <t>Mateřská škola Školní</t>
  </si>
  <si>
    <t>Základní škola Komenského</t>
  </si>
  <si>
    <t>Základní škola Nádražní</t>
  </si>
  <si>
    <t>tabulka č.1</t>
  </si>
  <si>
    <t>35xx</t>
  </si>
  <si>
    <t>Zdravotnictví</t>
  </si>
  <si>
    <t>přijaté transfery (mimo 4112)</t>
  </si>
  <si>
    <t>212 MŠ Na Sídlišti</t>
  </si>
  <si>
    <t>214 MŚ Školní</t>
  </si>
  <si>
    <t>očekávaná skutečnost 2021</t>
  </si>
  <si>
    <t>1.RO</t>
  </si>
  <si>
    <t xml:space="preserve">změna </t>
  </si>
  <si>
    <t>rozpočet 2022</t>
  </si>
  <si>
    <t>Rozpočet 2021</t>
  </si>
  <si>
    <t xml:space="preserve">Dotace pro MŠ Na Sídlišti - doplatek </t>
  </si>
  <si>
    <t>MaK - dotace z Vinařského fondu k akcím roku 2021</t>
  </si>
  <si>
    <t>Úprava parkové zeleně kolem BD na ulici GP</t>
  </si>
  <si>
    <t>Revitalizace objektu Střelnice</t>
  </si>
  <si>
    <t>Automatizace a inovace</t>
  </si>
  <si>
    <t>90002 CVČ Rozvoj venkovního zázemí</t>
  </si>
  <si>
    <t>Revitalizace prvků USES III.</t>
  </si>
  <si>
    <t>Celková bilance 1.rozpočtového opatření města Hustopeče na rok 2022 (v tis.Kč)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</si>
</sst>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  <numFmt numFmtId="165" formatCode="#,##0.00&quot; Kč&quot;"/>
    <numFmt numFmtId="166" formatCode="#,##0.00000000000000000000"/>
    <numFmt numFmtId="167" formatCode="#,##0\ &quot;Kč&quot;"/>
    <numFmt numFmtId="168" formatCode="#,##0.0"/>
  </numFmts>
  <fonts count="53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i/>
      <sz val="8"/>
      <name val="Arial CE"/>
      <family val="2"/>
    </font>
    <font>
      <b/>
      <sz val="10"/>
      <name val="Arial CE"/>
      <family val="2"/>
    </font>
    <font>
      <b/>
      <i/>
      <sz val="9"/>
      <name val="Arial CE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0"/>
    </font>
    <font>
      <b/>
      <sz val="8"/>
      <name val="Arial CE"/>
      <family val="0"/>
    </font>
    <font>
      <b/>
      <sz val="14"/>
      <name val="Arial CE"/>
      <family val="0"/>
    </font>
    <font>
      <b/>
      <i/>
      <sz val="10"/>
      <name val="Arial CE"/>
      <family val="0"/>
    </font>
    <font>
      <b/>
      <sz val="7"/>
      <name val="Arial CE"/>
      <family val="0"/>
    </font>
    <font>
      <sz val="9"/>
      <name val="Tahom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4" fillId="9" borderId="0" applyNumberFormat="0" applyBorder="0" applyAlignment="0" applyProtection="0"/>
    <xf numFmtId="0" fontId="5" fillId="38" borderId="1" applyNumberFormat="0" applyAlignment="0" applyProtection="0"/>
    <xf numFmtId="0" fontId="38" fillId="0" borderId="2" applyNumberFormat="0" applyFill="0" applyAlignment="0" applyProtection="0"/>
    <xf numFmtId="43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7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39" borderId="6" applyNumberFormat="0" applyAlignment="0" applyProtection="0"/>
    <xf numFmtId="0" fontId="39" fillId="40" borderId="0" applyNumberFormat="0" applyBorder="0" applyAlignment="0" applyProtection="0"/>
    <xf numFmtId="0" fontId="13" fillId="13" borderId="1" applyNumberFormat="0" applyAlignment="0" applyProtection="0"/>
    <xf numFmtId="0" fontId="6" fillId="39" borderId="6" applyNumberFormat="0" applyAlignment="0" applyProtection="0"/>
    <xf numFmtId="0" fontId="40" fillId="41" borderId="7" applyNumberFormat="0" applyAlignment="0" applyProtection="0"/>
    <xf numFmtId="0" fontId="14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45" fillId="4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4" borderId="12" applyNumberFormat="0" applyAlignment="0" applyProtection="0"/>
    <xf numFmtId="0" fontId="17" fillId="38" borderId="13" applyNumberFormat="0" applyAlignment="0" applyProtection="0"/>
    <xf numFmtId="0" fontId="0" fillId="45" borderId="14" applyNumberFormat="0" applyFont="0" applyAlignment="0" applyProtection="0"/>
    <xf numFmtId="0" fontId="14" fillId="0" borderId="8" applyNumberFormat="0" applyFill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0" fontId="46" fillId="0" borderId="15" applyNumberFormat="0" applyFill="0" applyAlignment="0" applyProtection="0"/>
    <xf numFmtId="0" fontId="18" fillId="0" borderId="16" applyNumberFormat="0" applyFill="0" applyAlignment="0" applyProtection="0"/>
    <xf numFmtId="0" fontId="47" fillId="4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49" fillId="47" borderId="17" applyNumberFormat="0" applyAlignment="0" applyProtection="0"/>
    <xf numFmtId="0" fontId="50" fillId="48" borderId="17" applyNumberFormat="0" applyAlignment="0" applyProtection="0"/>
    <xf numFmtId="0" fontId="51" fillId="48" borderId="18" applyNumberFormat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37" fillId="49" borderId="0" applyNumberFormat="0" applyBorder="0" applyAlignment="0" applyProtection="0"/>
    <xf numFmtId="0" fontId="37" fillId="50" borderId="0" applyNumberFormat="0" applyBorder="0" applyAlignment="0" applyProtection="0"/>
    <xf numFmtId="0" fontId="37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37" fillId="5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24" fillId="0" borderId="0" xfId="120" applyFont="1" applyBorder="1">
      <alignment/>
      <protection/>
    </xf>
    <xf numFmtId="3" fontId="24" fillId="0" borderId="0" xfId="120" applyNumberFormat="1" applyFont="1" applyFill="1" applyBorder="1">
      <alignment/>
      <protection/>
    </xf>
    <xf numFmtId="0" fontId="0" fillId="0" borderId="19" xfId="0" applyFont="1" applyBorder="1" applyAlignment="1">
      <alignment horizontal="left" wrapText="1" indent="1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2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indent="1"/>
    </xf>
    <xf numFmtId="0" fontId="2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 indent="1"/>
    </xf>
    <xf numFmtId="3" fontId="0" fillId="0" borderId="0" xfId="0" applyNumberFormat="1" applyAlignment="1">
      <alignment/>
    </xf>
    <xf numFmtId="0" fontId="21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wrapText="1" indent="1"/>
    </xf>
    <xf numFmtId="0" fontId="21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4" fillId="0" borderId="0" xfId="120" applyFont="1" applyFill="1" applyBorder="1" applyAlignment="1">
      <alignment horizontal="center" vertical="center" wrapText="1"/>
      <protection/>
    </xf>
    <xf numFmtId="0" fontId="24" fillId="0" borderId="0" xfId="120" applyFont="1" applyFill="1" applyBorder="1">
      <alignment/>
      <protection/>
    </xf>
    <xf numFmtId="0" fontId="29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/>
    </xf>
    <xf numFmtId="0" fontId="22" fillId="5" borderId="19" xfId="0" applyFont="1" applyFill="1" applyBorder="1" applyAlignment="1">
      <alignment horizontal="center"/>
    </xf>
    <xf numFmtId="0" fontId="0" fillId="5" borderId="19" xfId="0" applyFont="1" applyFill="1" applyBorder="1" applyAlignment="1">
      <alignment horizontal="left" wrapText="1" indent="1"/>
    </xf>
    <xf numFmtId="0" fontId="0" fillId="5" borderId="19" xfId="0" applyFont="1" applyFill="1" applyBorder="1" applyAlignment="1">
      <alignment horizontal="center"/>
    </xf>
    <xf numFmtId="0" fontId="22" fillId="5" borderId="19" xfId="0" applyFont="1" applyFill="1" applyBorder="1" applyAlignment="1">
      <alignment horizontal="center"/>
    </xf>
    <xf numFmtId="0" fontId="0" fillId="5" borderId="19" xfId="0" applyFont="1" applyFill="1" applyBorder="1" applyAlignment="1">
      <alignment horizontal="left" wrapText="1" indent="1"/>
    </xf>
    <xf numFmtId="3" fontId="0" fillId="0" borderId="0" xfId="0" applyNumberFormat="1" applyFont="1" applyBorder="1" applyAlignment="1">
      <alignment horizontal="right"/>
    </xf>
    <xf numFmtId="0" fontId="27" fillId="0" borderId="19" xfId="0" applyFont="1" applyFill="1" applyBorder="1" applyAlignment="1">
      <alignment horizontal="center" vertical="center" wrapText="1"/>
    </xf>
    <xf numFmtId="3" fontId="29" fillId="15" borderId="19" xfId="0" applyNumberFormat="1" applyFont="1" applyFill="1" applyBorder="1" applyAlignment="1">
      <alignment horizontal="center" vertical="center" wrapText="1"/>
    </xf>
    <xf numFmtId="3" fontId="22" fillId="15" borderId="19" xfId="0" applyNumberFormat="1" applyFont="1" applyFill="1" applyBorder="1" applyAlignment="1">
      <alignment/>
    </xf>
    <xf numFmtId="3" fontId="0" fillId="15" borderId="19" xfId="0" applyNumberFormat="1" applyFill="1" applyBorder="1" applyAlignment="1">
      <alignment/>
    </xf>
    <xf numFmtId="3" fontId="26" fillId="15" borderId="19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 horizontal="right"/>
    </xf>
    <xf numFmtId="3" fontId="29" fillId="24" borderId="19" xfId="0" applyNumberFormat="1" applyFont="1" applyFill="1" applyBorder="1" applyAlignment="1">
      <alignment horizontal="center" vertical="center" wrapText="1"/>
    </xf>
    <xf numFmtId="3" fontId="26" fillId="24" borderId="19" xfId="0" applyNumberFormat="1" applyFont="1" applyFill="1" applyBorder="1" applyAlignment="1">
      <alignment/>
    </xf>
    <xf numFmtId="3" fontId="29" fillId="15" borderId="20" xfId="0" applyNumberFormat="1" applyFont="1" applyFill="1" applyBorder="1" applyAlignment="1">
      <alignment horizontal="center" vertical="center" wrapText="1"/>
    </xf>
    <xf numFmtId="3" fontId="0" fillId="24" borderId="19" xfId="0" applyNumberFormat="1" applyFill="1" applyBorder="1" applyAlignment="1">
      <alignment/>
    </xf>
    <xf numFmtId="3" fontId="22" fillId="24" borderId="19" xfId="0" applyNumberFormat="1" applyFont="1" applyFill="1" applyBorder="1" applyAlignment="1">
      <alignment/>
    </xf>
    <xf numFmtId="0" fontId="22" fillId="24" borderId="19" xfId="0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2" fillId="24" borderId="19" xfId="0" applyFont="1" applyFill="1" applyBorder="1" applyAlignment="1">
      <alignment horizontal="left" wrapText="1" indent="1"/>
    </xf>
    <xf numFmtId="3" fontId="29" fillId="17" borderId="19" xfId="0" applyNumberFormat="1" applyFont="1" applyFill="1" applyBorder="1" applyAlignment="1">
      <alignment horizontal="center" vertical="center" wrapText="1"/>
    </xf>
    <xf numFmtId="0" fontId="0" fillId="17" borderId="19" xfId="0" applyFill="1" applyBorder="1" applyAlignment="1">
      <alignment/>
    </xf>
    <xf numFmtId="3" fontId="0" fillId="17" borderId="19" xfId="0" applyNumberFormat="1" applyFill="1" applyBorder="1" applyAlignment="1">
      <alignment/>
    </xf>
    <xf numFmtId="0" fontId="22" fillId="17" borderId="19" xfId="0" applyFont="1" applyFill="1" applyBorder="1" applyAlignment="1">
      <alignment/>
    </xf>
    <xf numFmtId="3" fontId="22" fillId="17" borderId="19" xfId="0" applyNumberFormat="1" applyFont="1" applyFill="1" applyBorder="1" applyAlignment="1">
      <alignment/>
    </xf>
    <xf numFmtId="3" fontId="26" fillId="17" borderId="19" xfId="0" applyNumberFormat="1" applyFont="1" applyFill="1" applyBorder="1" applyAlignment="1">
      <alignment/>
    </xf>
    <xf numFmtId="3" fontId="0" fillId="17" borderId="19" xfId="0" applyNumberFormat="1" applyFont="1" applyFill="1" applyBorder="1" applyAlignment="1">
      <alignment/>
    </xf>
    <xf numFmtId="3" fontId="22" fillId="55" borderId="19" xfId="0" applyNumberFormat="1" applyFont="1" applyFill="1" applyBorder="1" applyAlignment="1">
      <alignment/>
    </xf>
    <xf numFmtId="0" fontId="21" fillId="0" borderId="19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8" fillId="24" borderId="21" xfId="0" applyFont="1" applyFill="1" applyBorder="1" applyAlignment="1">
      <alignment horizontal="center"/>
    </xf>
    <xf numFmtId="0" fontId="28" fillId="24" borderId="0" xfId="0" applyFont="1" applyFill="1" applyBorder="1" applyAlignment="1">
      <alignment horizontal="center"/>
    </xf>
    <xf numFmtId="3" fontId="30" fillId="0" borderId="0" xfId="0" applyNumberFormat="1" applyFont="1" applyFill="1" applyBorder="1" applyAlignment="1">
      <alignment horizontal="left"/>
    </xf>
  </cellXfs>
  <cellStyles count="17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 % - zvýraznenie1" xfId="39"/>
    <cellStyle name="40 % - zvýraznenie2" xfId="40"/>
    <cellStyle name="40 % - zvýraznenie3" xfId="41"/>
    <cellStyle name="40 % - zvýraznenie4" xfId="42"/>
    <cellStyle name="40 % - zvýraznenie5" xfId="43"/>
    <cellStyle name="40 % - zvýraznenie6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 % - zvýraznenie1" xfId="57"/>
    <cellStyle name="60 % - zvýraznenie2" xfId="58"/>
    <cellStyle name="60 % - zvýraznenie3" xfId="59"/>
    <cellStyle name="60 % - zvýraznenie4" xfId="60"/>
    <cellStyle name="60 % - zvýraznenie5" xfId="61"/>
    <cellStyle name="60 % - zvýraznenie6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elkem" xfId="77"/>
    <cellStyle name="Comma" xfId="78"/>
    <cellStyle name="čárky 2" xfId="79"/>
    <cellStyle name="čárky 2 2" xfId="80"/>
    <cellStyle name="čárky 2 2 2" xfId="81"/>
    <cellStyle name="čárky 2 3" xfId="82"/>
    <cellStyle name="čárky 3" xfId="83"/>
    <cellStyle name="čárky 3 2" xfId="84"/>
    <cellStyle name="čárky 4" xfId="85"/>
    <cellStyle name="čárky 4 2" xfId="86"/>
    <cellStyle name="čárky 4 3" xfId="87"/>
    <cellStyle name="Comma [0]" xfId="88"/>
    <cellStyle name="Dobrá" xfId="89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Hypertextový odkaz 2" xfId="96"/>
    <cellStyle name="Check Cell" xfId="97"/>
    <cellStyle name="Chybně" xfId="98"/>
    <cellStyle name="Input" xfId="99"/>
    <cellStyle name="Kontrolná bunka" xfId="100"/>
    <cellStyle name="Kontrolní buňka" xfId="101"/>
    <cellStyle name="Linked Cell" xfId="102"/>
    <cellStyle name="Currency" xfId="103"/>
    <cellStyle name="Currency [0]" xfId="104"/>
    <cellStyle name="Nadpis 1" xfId="105"/>
    <cellStyle name="Nadpis 2" xfId="106"/>
    <cellStyle name="Nadpis 3" xfId="107"/>
    <cellStyle name="Nadpis 4" xfId="108"/>
    <cellStyle name="Název" xfId="109"/>
    <cellStyle name="Nedefinován" xfId="110"/>
    <cellStyle name="Nedefinován 2" xfId="111"/>
    <cellStyle name="Nedefinován 3" xfId="112"/>
    <cellStyle name="Neutral" xfId="113"/>
    <cellStyle name="Neutrálna" xfId="114"/>
    <cellStyle name="Neutrální" xfId="115"/>
    <cellStyle name="Normal_2007-0022 Info table" xfId="116"/>
    <cellStyle name="normálne 2" xfId="117"/>
    <cellStyle name="normálne 2 2" xfId="118"/>
    <cellStyle name="normálne_2007 až 2013 august 2008" xfId="119"/>
    <cellStyle name="Normální 10" xfId="120"/>
    <cellStyle name="normální 10 2" xfId="121"/>
    <cellStyle name="Normální 11" xfId="122"/>
    <cellStyle name="Normální 11 2" xfId="123"/>
    <cellStyle name="Normální 12" xfId="124"/>
    <cellStyle name="normální 2" xfId="125"/>
    <cellStyle name="normální 2 2" xfId="126"/>
    <cellStyle name="normální 2 2 2" xfId="127"/>
    <cellStyle name="normální 2 2 2 2" xfId="128"/>
    <cellStyle name="normální 2 3" xfId="129"/>
    <cellStyle name="normální 2_OINV-Inv fond 1V  2011 ceklem (version 1) upraveno2" xfId="130"/>
    <cellStyle name="normální 3" xfId="131"/>
    <cellStyle name="normální 3 2" xfId="132"/>
    <cellStyle name="normální 4" xfId="133"/>
    <cellStyle name="normální 4 2" xfId="134"/>
    <cellStyle name="normální 5" xfId="135"/>
    <cellStyle name="normální 6" xfId="136"/>
    <cellStyle name="normální 7" xfId="137"/>
    <cellStyle name="normální 7 2" xfId="138"/>
    <cellStyle name="normální 8" xfId="139"/>
    <cellStyle name="normální 9" xfId="140"/>
    <cellStyle name="Note" xfId="141"/>
    <cellStyle name="Output" xfId="142"/>
    <cellStyle name="Poznámka" xfId="143"/>
    <cellStyle name="Prepojená bunka" xfId="144"/>
    <cellStyle name="procent 2" xfId="145"/>
    <cellStyle name="procent 2 2" xfId="146"/>
    <cellStyle name="procent 2 2 2" xfId="147"/>
    <cellStyle name="procent 2 3" xfId="148"/>
    <cellStyle name="procent 3" xfId="149"/>
    <cellStyle name="procent 3 2" xfId="150"/>
    <cellStyle name="procent 4" xfId="151"/>
    <cellStyle name="procent 4 2" xfId="152"/>
    <cellStyle name="procent 5" xfId="153"/>
    <cellStyle name="procent 5 2" xfId="154"/>
    <cellStyle name="procent 5 3" xfId="155"/>
    <cellStyle name="Percent" xfId="156"/>
    <cellStyle name="Propojená buňka" xfId="157"/>
    <cellStyle name="Spolu" xfId="158"/>
    <cellStyle name="Správně" xfId="159"/>
    <cellStyle name="Styl 1" xfId="160"/>
    <cellStyle name="Styl 1 2" xfId="161"/>
    <cellStyle name="Text upozornění" xfId="162"/>
    <cellStyle name="Text upozornenia" xfId="163"/>
    <cellStyle name="Title" xfId="164"/>
    <cellStyle name="Titul" xfId="165"/>
    <cellStyle name="Total" xfId="166"/>
    <cellStyle name="Vstup" xfId="167"/>
    <cellStyle name="Výpočet" xfId="168"/>
    <cellStyle name="Výstup" xfId="169"/>
    <cellStyle name="Vysvětlující text" xfId="170"/>
    <cellStyle name="Vysvetľujúci text" xfId="171"/>
    <cellStyle name="Warning Text" xfId="172"/>
    <cellStyle name="Zlá" xfId="173"/>
    <cellStyle name="Zvýraznění 1" xfId="174"/>
    <cellStyle name="Zvýraznění 2" xfId="175"/>
    <cellStyle name="Zvýraznění 3" xfId="176"/>
    <cellStyle name="Zvýraznění 4" xfId="177"/>
    <cellStyle name="Zvýraznění 5" xfId="178"/>
    <cellStyle name="Zvýraznění 6" xfId="179"/>
    <cellStyle name="Zvýraznenie1" xfId="180"/>
    <cellStyle name="Zvýraznenie2" xfId="181"/>
    <cellStyle name="Zvýraznenie3" xfId="182"/>
    <cellStyle name="Zvýraznenie4" xfId="183"/>
    <cellStyle name="Zvýraznenie5" xfId="184"/>
    <cellStyle name="Zvýraznenie6" xfId="1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1"/>
  <sheetViews>
    <sheetView tabSelected="1" zoomScale="106" zoomScaleNormal="106" zoomScalePageLayoutView="0" workbookViewId="0" topLeftCell="A1">
      <selection activeCell="M15" sqref="M15"/>
    </sheetView>
  </sheetViews>
  <sheetFormatPr defaultColWidth="9.00390625" defaultRowHeight="12.75"/>
  <cols>
    <col min="1" max="1" width="7.625" style="0" customWidth="1"/>
    <col min="2" max="2" width="8.00390625" style="0" customWidth="1"/>
    <col min="3" max="3" width="7.375" style="0" customWidth="1"/>
    <col min="4" max="4" width="56.375" style="0" customWidth="1"/>
    <col min="5" max="6" width="10.875" style="0" customWidth="1"/>
    <col min="7" max="7" width="12.875" style="0" customWidth="1"/>
    <col min="9" max="9" width="9.625" style="0" bestFit="1" customWidth="1"/>
  </cols>
  <sheetData>
    <row r="1" spans="1:6" ht="12.75" customHeight="1">
      <c r="A1" s="62" t="s">
        <v>67</v>
      </c>
      <c r="B1" s="62"/>
      <c r="C1" s="9"/>
      <c r="D1" s="12"/>
      <c r="E1" s="41"/>
      <c r="F1" s="41"/>
    </row>
    <row r="2" spans="1:9" ht="18">
      <c r="A2" s="60" t="s">
        <v>85</v>
      </c>
      <c r="B2" s="61"/>
      <c r="C2" s="61"/>
      <c r="D2" s="61"/>
      <c r="E2" s="61"/>
      <c r="F2" s="61"/>
      <c r="G2" s="61"/>
      <c r="H2" s="61"/>
      <c r="I2" s="61"/>
    </row>
    <row r="3" spans="1:6" ht="12.75" customHeight="1">
      <c r="A3" s="9"/>
      <c r="B3" s="9"/>
      <c r="C3" s="9"/>
      <c r="D3" s="12"/>
      <c r="E3" s="13"/>
      <c r="F3" s="13"/>
    </row>
    <row r="4" spans="1:9" ht="38.25">
      <c r="A4" s="58" t="s">
        <v>21</v>
      </c>
      <c r="B4" s="58" t="s">
        <v>12</v>
      </c>
      <c r="C4" s="58" t="s">
        <v>57</v>
      </c>
      <c r="D4" s="28" t="s">
        <v>35</v>
      </c>
      <c r="E4" s="37" t="s">
        <v>77</v>
      </c>
      <c r="F4" s="44" t="s">
        <v>73</v>
      </c>
      <c r="G4" s="42" t="s">
        <v>76</v>
      </c>
      <c r="H4" s="50" t="s">
        <v>75</v>
      </c>
      <c r="I4" s="50" t="s">
        <v>74</v>
      </c>
    </row>
    <row r="5" spans="1:9" ht="12.75" customHeight="1">
      <c r="A5" s="30"/>
      <c r="B5" s="30" t="s">
        <v>13</v>
      </c>
      <c r="C5" s="30"/>
      <c r="D5" s="31" t="s">
        <v>14</v>
      </c>
      <c r="E5" s="38">
        <v>123000</v>
      </c>
      <c r="F5" s="38">
        <v>123000</v>
      </c>
      <c r="G5" s="46">
        <v>120000</v>
      </c>
      <c r="H5" s="53">
        <v>0</v>
      </c>
      <c r="I5" s="54">
        <f aca="true" t="shared" si="0" ref="I5:I19">G5+H5</f>
        <v>120000</v>
      </c>
    </row>
    <row r="6" spans="1:9" ht="12.75" customHeight="1">
      <c r="A6" s="30"/>
      <c r="B6" s="30" t="s">
        <v>15</v>
      </c>
      <c r="C6" s="30"/>
      <c r="D6" s="31" t="s">
        <v>18</v>
      </c>
      <c r="E6" s="38">
        <v>38436</v>
      </c>
      <c r="F6" s="38">
        <v>38436</v>
      </c>
      <c r="G6" s="46">
        <v>37174</v>
      </c>
      <c r="H6" s="53">
        <v>0</v>
      </c>
      <c r="I6" s="54">
        <f t="shared" si="0"/>
        <v>37174</v>
      </c>
    </row>
    <row r="7" spans="1:9" ht="12.75" customHeight="1">
      <c r="A7" s="7" t="s">
        <v>15</v>
      </c>
      <c r="B7" s="7"/>
      <c r="C7" s="7"/>
      <c r="D7" s="15" t="s">
        <v>28</v>
      </c>
      <c r="E7" s="39">
        <v>11420</v>
      </c>
      <c r="F7" s="39">
        <v>11420</v>
      </c>
      <c r="G7" s="45">
        <f>80+30+1600+9000</f>
        <v>10710</v>
      </c>
      <c r="H7" s="51">
        <v>0</v>
      </c>
      <c r="I7" s="56">
        <f t="shared" si="0"/>
        <v>10710</v>
      </c>
    </row>
    <row r="8" spans="1:9" ht="12.75" customHeight="1">
      <c r="A8" s="7">
        <v>3111</v>
      </c>
      <c r="B8" s="7">
        <v>2122</v>
      </c>
      <c r="C8" s="7"/>
      <c r="D8" s="15" t="s">
        <v>63</v>
      </c>
      <c r="E8" s="39">
        <v>300</v>
      </c>
      <c r="F8" s="39">
        <v>300</v>
      </c>
      <c r="G8" s="45">
        <v>330</v>
      </c>
      <c r="H8" s="51">
        <v>0</v>
      </c>
      <c r="I8" s="56">
        <f t="shared" si="0"/>
        <v>330</v>
      </c>
    </row>
    <row r="9" spans="1:9" ht="12.75" customHeight="1">
      <c r="A9" s="7">
        <v>3111</v>
      </c>
      <c r="B9" s="7">
        <v>2122</v>
      </c>
      <c r="C9" s="7"/>
      <c r="D9" s="15" t="s">
        <v>64</v>
      </c>
      <c r="E9" s="39">
        <v>364</v>
      </c>
      <c r="F9" s="39">
        <v>364</v>
      </c>
      <c r="G9" s="45">
        <v>364</v>
      </c>
      <c r="H9" s="51">
        <v>0</v>
      </c>
      <c r="I9" s="56">
        <f t="shared" si="0"/>
        <v>364</v>
      </c>
    </row>
    <row r="10" spans="1:9" ht="12.75" customHeight="1">
      <c r="A10" s="7">
        <v>3113</v>
      </c>
      <c r="B10" s="7">
        <v>2122</v>
      </c>
      <c r="C10" s="7"/>
      <c r="D10" s="15" t="s">
        <v>65</v>
      </c>
      <c r="E10" s="39">
        <v>1270</v>
      </c>
      <c r="F10" s="39">
        <v>1270</v>
      </c>
      <c r="G10" s="45">
        <v>1296</v>
      </c>
      <c r="H10" s="51">
        <v>0</v>
      </c>
      <c r="I10" s="56">
        <f t="shared" si="0"/>
        <v>1296</v>
      </c>
    </row>
    <row r="11" spans="1:9" ht="12.75" customHeight="1">
      <c r="A11" s="7">
        <v>3112</v>
      </c>
      <c r="B11" s="7">
        <v>2122</v>
      </c>
      <c r="C11" s="7"/>
      <c r="D11" s="15" t="s">
        <v>66</v>
      </c>
      <c r="E11" s="39">
        <v>355</v>
      </c>
      <c r="F11" s="39">
        <v>355</v>
      </c>
      <c r="G11" s="45">
        <v>406</v>
      </c>
      <c r="H11" s="51">
        <v>0</v>
      </c>
      <c r="I11" s="56">
        <f t="shared" si="0"/>
        <v>406</v>
      </c>
    </row>
    <row r="12" spans="1:9" ht="12.75" customHeight="1">
      <c r="A12" s="7" t="s">
        <v>22</v>
      </c>
      <c r="B12" s="7"/>
      <c r="C12" s="7"/>
      <c r="D12" s="15" t="s">
        <v>29</v>
      </c>
      <c r="E12" s="39">
        <v>8860</v>
      </c>
      <c r="F12" s="39">
        <v>8860</v>
      </c>
      <c r="G12" s="45">
        <f>10+8000+10</f>
        <v>8020</v>
      </c>
      <c r="H12" s="51">
        <v>0</v>
      </c>
      <c r="I12" s="56">
        <f t="shared" si="0"/>
        <v>8020</v>
      </c>
    </row>
    <row r="13" spans="1:9" ht="12.75" customHeight="1">
      <c r="A13" s="7">
        <v>3412</v>
      </c>
      <c r="B13" s="7">
        <v>2122</v>
      </c>
      <c r="C13" s="7"/>
      <c r="D13" s="4" t="s">
        <v>1</v>
      </c>
      <c r="E13" s="39">
        <v>1889</v>
      </c>
      <c r="F13" s="39">
        <v>1889</v>
      </c>
      <c r="G13" s="45">
        <v>2068</v>
      </c>
      <c r="H13" s="51">
        <v>0</v>
      </c>
      <c r="I13" s="56">
        <f t="shared" si="0"/>
        <v>2068</v>
      </c>
    </row>
    <row r="14" spans="1:9" ht="12.75" customHeight="1">
      <c r="A14" s="7">
        <v>3421</v>
      </c>
      <c r="B14" s="7">
        <v>2122</v>
      </c>
      <c r="C14" s="7"/>
      <c r="D14" s="4" t="s">
        <v>11</v>
      </c>
      <c r="E14" s="39">
        <v>835</v>
      </c>
      <c r="F14" s="39">
        <v>835</v>
      </c>
      <c r="G14" s="45">
        <v>872</v>
      </c>
      <c r="H14" s="51">
        <v>0</v>
      </c>
      <c r="I14" s="56">
        <f t="shared" si="0"/>
        <v>872</v>
      </c>
    </row>
    <row r="15" spans="1:9" ht="12.75" customHeight="1">
      <c r="A15" s="7" t="s">
        <v>24</v>
      </c>
      <c r="B15" s="7"/>
      <c r="C15" s="7"/>
      <c r="D15" s="4" t="s">
        <v>30</v>
      </c>
      <c r="E15" s="39">
        <v>7812</v>
      </c>
      <c r="F15" s="39">
        <v>7812</v>
      </c>
      <c r="G15" s="45">
        <f>2048+3100+500+2000</f>
        <v>7648</v>
      </c>
      <c r="H15" s="51">
        <v>0</v>
      </c>
      <c r="I15" s="56">
        <f t="shared" si="0"/>
        <v>7648</v>
      </c>
    </row>
    <row r="16" spans="1:9" ht="12.75" customHeight="1">
      <c r="A16" s="7" t="s">
        <v>25</v>
      </c>
      <c r="B16" s="7"/>
      <c r="C16" s="7"/>
      <c r="D16" s="15" t="s">
        <v>31</v>
      </c>
      <c r="E16" s="39">
        <v>980</v>
      </c>
      <c r="F16" s="39">
        <v>980</v>
      </c>
      <c r="G16" s="45">
        <f>500+50+50</f>
        <v>600</v>
      </c>
      <c r="H16" s="51">
        <v>0</v>
      </c>
      <c r="I16" s="56">
        <f t="shared" si="0"/>
        <v>600</v>
      </c>
    </row>
    <row r="17" spans="1:9" ht="12.75" customHeight="1">
      <c r="A17" s="7" t="s">
        <v>17</v>
      </c>
      <c r="B17" s="7"/>
      <c r="C17" s="7"/>
      <c r="D17" s="15" t="s">
        <v>32</v>
      </c>
      <c r="E17" s="39">
        <v>4121</v>
      </c>
      <c r="F17" s="39">
        <v>4121</v>
      </c>
      <c r="G17" s="45">
        <f>4700</f>
        <v>4700</v>
      </c>
      <c r="H17" s="51">
        <v>0</v>
      </c>
      <c r="I17" s="56">
        <f t="shared" si="0"/>
        <v>4700</v>
      </c>
    </row>
    <row r="18" spans="1:9" ht="12.75" customHeight="1">
      <c r="A18" s="7" t="s">
        <v>26</v>
      </c>
      <c r="B18" s="7"/>
      <c r="C18" s="7"/>
      <c r="D18" s="15" t="s">
        <v>33</v>
      </c>
      <c r="E18" s="39">
        <v>150</v>
      </c>
      <c r="F18" s="39">
        <v>150</v>
      </c>
      <c r="G18" s="45">
        <v>100</v>
      </c>
      <c r="H18" s="51">
        <v>0</v>
      </c>
      <c r="I18" s="56">
        <f t="shared" si="0"/>
        <v>100</v>
      </c>
    </row>
    <row r="19" spans="1:9" ht="12.75" customHeight="1">
      <c r="A19" s="7" t="s">
        <v>27</v>
      </c>
      <c r="B19" s="7"/>
      <c r="C19" s="7"/>
      <c r="D19" s="15" t="s">
        <v>34</v>
      </c>
      <c r="E19" s="39">
        <v>80</v>
      </c>
      <c r="F19" s="39">
        <v>80</v>
      </c>
      <c r="G19" s="45">
        <v>60</v>
      </c>
      <c r="H19" s="51">
        <v>0</v>
      </c>
      <c r="I19" s="56">
        <f t="shared" si="0"/>
        <v>60</v>
      </c>
    </row>
    <row r="20" spans="1:9" ht="12.75" customHeight="1">
      <c r="A20" s="32"/>
      <c r="B20" s="33" t="s">
        <v>16</v>
      </c>
      <c r="C20" s="33"/>
      <c r="D20" s="34" t="s">
        <v>19</v>
      </c>
      <c r="E20" s="38">
        <v>256</v>
      </c>
      <c r="F20" s="38">
        <v>256</v>
      </c>
      <c r="G20" s="46">
        <v>0</v>
      </c>
      <c r="H20" s="53">
        <v>0</v>
      </c>
      <c r="I20" s="54">
        <f>G20+H20</f>
        <v>0</v>
      </c>
    </row>
    <row r="21" spans="1:9" ht="12.75" customHeight="1">
      <c r="A21" s="32"/>
      <c r="B21" s="33" t="s">
        <v>17</v>
      </c>
      <c r="C21" s="33"/>
      <c r="D21" s="34" t="s">
        <v>20</v>
      </c>
      <c r="E21" s="38">
        <v>104263</v>
      </c>
      <c r="F21" s="38">
        <v>104263</v>
      </c>
      <c r="G21" s="46">
        <v>30444</v>
      </c>
      <c r="H21" s="53">
        <v>15780</v>
      </c>
      <c r="I21" s="54">
        <f>G21+H21</f>
        <v>46224</v>
      </c>
    </row>
    <row r="22" spans="1:9" ht="12.75" customHeight="1">
      <c r="A22" s="7"/>
      <c r="B22" s="29">
        <v>4112</v>
      </c>
      <c r="C22" s="29"/>
      <c r="D22" s="15" t="s">
        <v>36</v>
      </c>
      <c r="E22" s="39">
        <v>30358</v>
      </c>
      <c r="F22" s="39">
        <v>30358</v>
      </c>
      <c r="G22" s="45">
        <v>30444</v>
      </c>
      <c r="H22" s="51">
        <v>0</v>
      </c>
      <c r="I22" s="56">
        <f aca="true" t="shared" si="1" ref="I22:I30">G22+H22</f>
        <v>30444</v>
      </c>
    </row>
    <row r="23" spans="1:9" ht="12.75" customHeight="1">
      <c r="A23" s="7"/>
      <c r="B23" s="29" t="s">
        <v>17</v>
      </c>
      <c r="C23" s="29"/>
      <c r="D23" s="15" t="s">
        <v>70</v>
      </c>
      <c r="E23" s="39">
        <v>73905</v>
      </c>
      <c r="F23" s="39">
        <f>F21-F22</f>
        <v>73905</v>
      </c>
      <c r="G23" s="45">
        <v>0</v>
      </c>
      <c r="H23" s="51">
        <v>0</v>
      </c>
      <c r="I23" s="56">
        <f t="shared" si="1"/>
        <v>0</v>
      </c>
    </row>
    <row r="24" spans="1:9" ht="12.75" customHeight="1">
      <c r="A24" s="7"/>
      <c r="B24" s="29">
        <v>4116</v>
      </c>
      <c r="C24" s="29">
        <v>184014</v>
      </c>
      <c r="D24" s="15" t="s">
        <v>78</v>
      </c>
      <c r="E24" s="39"/>
      <c r="F24" s="39"/>
      <c r="G24" s="45"/>
      <c r="H24" s="52">
        <v>3296</v>
      </c>
      <c r="I24" s="56">
        <f t="shared" si="1"/>
        <v>3296</v>
      </c>
    </row>
    <row r="25" spans="1:9" ht="12.75" customHeight="1">
      <c r="A25" s="7"/>
      <c r="B25" s="29">
        <v>4119</v>
      </c>
      <c r="C25" s="29"/>
      <c r="D25" s="15" t="s">
        <v>79</v>
      </c>
      <c r="E25" s="39"/>
      <c r="F25" s="39"/>
      <c r="G25" s="45"/>
      <c r="H25" s="52">
        <v>360</v>
      </c>
      <c r="I25" s="56">
        <f t="shared" si="1"/>
        <v>360</v>
      </c>
    </row>
    <row r="26" spans="1:9" ht="12.75" customHeight="1">
      <c r="A26" s="7"/>
      <c r="B26" s="29">
        <v>4113</v>
      </c>
      <c r="C26" s="29"/>
      <c r="D26" s="15" t="s">
        <v>80</v>
      </c>
      <c r="E26" s="39"/>
      <c r="F26" s="39"/>
      <c r="G26" s="45"/>
      <c r="H26" s="52">
        <v>752</v>
      </c>
      <c r="I26" s="56">
        <f t="shared" si="1"/>
        <v>752</v>
      </c>
    </row>
    <row r="27" spans="1:9" ht="12.75" customHeight="1">
      <c r="A27" s="7"/>
      <c r="B27" s="29">
        <v>4216</v>
      </c>
      <c r="C27" s="29"/>
      <c r="D27" s="15" t="s">
        <v>81</v>
      </c>
      <c r="E27" s="39"/>
      <c r="F27" s="39"/>
      <c r="G27" s="45"/>
      <c r="H27" s="52">
        <v>1441</v>
      </c>
      <c r="I27" s="56">
        <f t="shared" si="1"/>
        <v>1441</v>
      </c>
    </row>
    <row r="28" spans="1:9" ht="12.75" customHeight="1">
      <c r="A28" s="7"/>
      <c r="B28" s="29">
        <v>4116</v>
      </c>
      <c r="C28" s="29">
        <v>201005</v>
      </c>
      <c r="D28" s="15" t="s">
        <v>82</v>
      </c>
      <c r="E28" s="39"/>
      <c r="F28" s="39"/>
      <c r="G28" s="45"/>
      <c r="H28" s="52">
        <v>2728</v>
      </c>
      <c r="I28" s="56">
        <f t="shared" si="1"/>
        <v>2728</v>
      </c>
    </row>
    <row r="29" spans="1:9" ht="12.75" customHeight="1">
      <c r="A29" s="7"/>
      <c r="B29" s="29">
        <v>4113</v>
      </c>
      <c r="C29" s="29">
        <v>201007</v>
      </c>
      <c r="D29" s="15" t="s">
        <v>83</v>
      </c>
      <c r="E29" s="39"/>
      <c r="F29" s="39"/>
      <c r="G29" s="45"/>
      <c r="H29" s="52">
        <v>271</v>
      </c>
      <c r="I29" s="56">
        <f t="shared" si="1"/>
        <v>271</v>
      </c>
    </row>
    <row r="30" spans="1:9" ht="12.75" customHeight="1">
      <c r="A30" s="7"/>
      <c r="B30" s="29">
        <v>4116</v>
      </c>
      <c r="C30" s="29">
        <v>191010</v>
      </c>
      <c r="D30" s="15" t="s">
        <v>84</v>
      </c>
      <c r="E30" s="39"/>
      <c r="F30" s="39"/>
      <c r="G30" s="45"/>
      <c r="H30" s="52">
        <v>6932</v>
      </c>
      <c r="I30" s="56">
        <f t="shared" si="1"/>
        <v>6932</v>
      </c>
    </row>
    <row r="31" spans="1:9" ht="15.75">
      <c r="A31" s="47"/>
      <c r="B31" s="48"/>
      <c r="C31" s="48"/>
      <c r="D31" s="49" t="s">
        <v>5</v>
      </c>
      <c r="E31" s="40">
        <f>E21+E20+E6+E5</f>
        <v>265955</v>
      </c>
      <c r="F31" s="40">
        <f>F21+F20+F6+F5</f>
        <v>265955</v>
      </c>
      <c r="G31" s="43">
        <f>G5+G6+G20+G21</f>
        <v>187618</v>
      </c>
      <c r="H31" s="54">
        <f>H5+H6+H20+H21</f>
        <v>15780</v>
      </c>
      <c r="I31" s="55">
        <f>I5+I6+I20+I21</f>
        <v>203398</v>
      </c>
    </row>
    <row r="32" spans="1:9" ht="15.75">
      <c r="A32" s="7" t="s">
        <v>37</v>
      </c>
      <c r="B32" s="29"/>
      <c r="C32" s="29"/>
      <c r="D32" s="15" t="s">
        <v>46</v>
      </c>
      <c r="E32" s="40"/>
      <c r="F32" s="40"/>
      <c r="G32" s="45">
        <v>100</v>
      </c>
      <c r="H32" s="52">
        <v>0</v>
      </c>
      <c r="I32" s="52">
        <f>G32+H32</f>
        <v>100</v>
      </c>
    </row>
    <row r="33" spans="1:9" ht="12.75" customHeight="1">
      <c r="A33" s="7" t="s">
        <v>38</v>
      </c>
      <c r="B33" s="7"/>
      <c r="C33" s="7"/>
      <c r="D33" s="15" t="s">
        <v>47</v>
      </c>
      <c r="E33" s="39">
        <v>32295</v>
      </c>
      <c r="F33" s="39">
        <v>32295</v>
      </c>
      <c r="G33" s="45">
        <f>1710+600+10000</f>
        <v>12310</v>
      </c>
      <c r="H33" s="52">
        <f>1400+12000+3300+1655</f>
        <v>18355</v>
      </c>
      <c r="I33" s="52">
        <f aca="true" t="shared" si="2" ref="I33:I55">G33+H33</f>
        <v>30665</v>
      </c>
    </row>
    <row r="34" spans="1:9" ht="12.75" customHeight="1">
      <c r="A34" s="7" t="s">
        <v>39</v>
      </c>
      <c r="B34" s="7"/>
      <c r="C34" s="7"/>
      <c r="D34" s="15" t="s">
        <v>48</v>
      </c>
      <c r="E34" s="39">
        <v>5600</v>
      </c>
      <c r="F34" s="39">
        <v>5600</v>
      </c>
      <c r="G34" s="45">
        <f>100+100+200</f>
        <v>400</v>
      </c>
      <c r="H34" s="52">
        <v>0</v>
      </c>
      <c r="I34" s="52">
        <f t="shared" si="2"/>
        <v>400</v>
      </c>
    </row>
    <row r="35" spans="1:9" ht="22.5">
      <c r="A35" s="7">
        <v>3111</v>
      </c>
      <c r="B35" s="36" t="s">
        <v>60</v>
      </c>
      <c r="C35" s="14"/>
      <c r="D35" s="15" t="s">
        <v>9</v>
      </c>
      <c r="E35" s="39">
        <v>10036</v>
      </c>
      <c r="F35" s="39">
        <v>10036</v>
      </c>
      <c r="G35" s="45"/>
      <c r="H35" s="52">
        <v>480</v>
      </c>
      <c r="I35" s="52">
        <f t="shared" si="2"/>
        <v>480</v>
      </c>
    </row>
    <row r="36" spans="1:9" ht="12.75" customHeight="1">
      <c r="A36" s="7">
        <v>3111</v>
      </c>
      <c r="B36" s="7">
        <v>5331</v>
      </c>
      <c r="C36" s="7"/>
      <c r="D36" s="15" t="s">
        <v>71</v>
      </c>
      <c r="E36" s="39">
        <v>1617</v>
      </c>
      <c r="F36" s="39">
        <v>1617</v>
      </c>
      <c r="G36" s="45">
        <v>1759</v>
      </c>
      <c r="H36" s="52">
        <v>150</v>
      </c>
      <c r="I36" s="52">
        <f t="shared" si="2"/>
        <v>1909</v>
      </c>
    </row>
    <row r="37" spans="1:9" ht="12.75" customHeight="1">
      <c r="A37" s="7">
        <v>3111</v>
      </c>
      <c r="B37" s="7">
        <v>5331</v>
      </c>
      <c r="C37" s="7"/>
      <c r="D37" s="15" t="s">
        <v>72</v>
      </c>
      <c r="E37" s="39">
        <v>1333</v>
      </c>
      <c r="F37" s="39">
        <v>1333</v>
      </c>
      <c r="G37" s="45">
        <v>1493</v>
      </c>
      <c r="H37" s="52">
        <v>0</v>
      </c>
      <c r="I37" s="52">
        <f t="shared" si="2"/>
        <v>1493</v>
      </c>
    </row>
    <row r="38" spans="1:9" ht="22.5">
      <c r="A38" s="7">
        <v>3113</v>
      </c>
      <c r="B38" s="36" t="s">
        <v>60</v>
      </c>
      <c r="C38" s="7"/>
      <c r="D38" s="15" t="s">
        <v>10</v>
      </c>
      <c r="E38" s="39">
        <v>13218</v>
      </c>
      <c r="F38" s="39">
        <v>13218</v>
      </c>
      <c r="G38" s="45"/>
      <c r="H38" s="52">
        <v>0</v>
      </c>
      <c r="I38" s="52">
        <f t="shared" si="2"/>
        <v>0</v>
      </c>
    </row>
    <row r="39" spans="1:9" ht="12.75" customHeight="1">
      <c r="A39" s="7">
        <v>3113</v>
      </c>
      <c r="B39" s="7">
        <v>5331</v>
      </c>
      <c r="C39" s="7"/>
      <c r="D39" s="15" t="s">
        <v>8</v>
      </c>
      <c r="E39" s="39">
        <v>5924</v>
      </c>
      <c r="F39" s="39">
        <v>5924</v>
      </c>
      <c r="G39" s="45">
        <v>6180</v>
      </c>
      <c r="H39" s="52">
        <v>0</v>
      </c>
      <c r="I39" s="52">
        <f t="shared" si="2"/>
        <v>6180</v>
      </c>
    </row>
    <row r="40" spans="1:9" ht="12.75" customHeight="1">
      <c r="A40" s="7">
        <v>3113</v>
      </c>
      <c r="B40" s="7">
        <v>5331</v>
      </c>
      <c r="C40" s="7"/>
      <c r="D40" s="15" t="s">
        <v>54</v>
      </c>
      <c r="E40" s="39">
        <v>2535</v>
      </c>
      <c r="F40" s="39">
        <v>2535</v>
      </c>
      <c r="G40" s="45">
        <v>2823</v>
      </c>
      <c r="H40" s="52">
        <v>0</v>
      </c>
      <c r="I40" s="52">
        <f t="shared" si="2"/>
        <v>2823</v>
      </c>
    </row>
    <row r="41" spans="1:9" ht="12.75" customHeight="1">
      <c r="A41" s="7">
        <v>3231</v>
      </c>
      <c r="B41" s="7"/>
      <c r="C41" s="7"/>
      <c r="D41" s="15" t="s">
        <v>0</v>
      </c>
      <c r="E41" s="39">
        <v>280</v>
      </c>
      <c r="F41" s="39">
        <v>280</v>
      </c>
      <c r="G41" s="45">
        <v>100</v>
      </c>
      <c r="H41" s="52">
        <v>0</v>
      </c>
      <c r="I41" s="52">
        <f t="shared" si="2"/>
        <v>100</v>
      </c>
    </row>
    <row r="42" spans="1:9" ht="12.75" customHeight="1">
      <c r="A42" s="7" t="s">
        <v>22</v>
      </c>
      <c r="B42" s="7"/>
      <c r="C42" s="7"/>
      <c r="D42" s="15" t="s">
        <v>29</v>
      </c>
      <c r="E42" s="39">
        <v>31902</v>
      </c>
      <c r="F42" s="39">
        <v>31902</v>
      </c>
      <c r="G42" s="45">
        <f>3100+550+400+19000+150+400+2000+16000</f>
        <v>41600</v>
      </c>
      <c r="H42" s="52">
        <f>4680+1200+1360</f>
        <v>7240</v>
      </c>
      <c r="I42" s="52">
        <f t="shared" si="2"/>
        <v>48840</v>
      </c>
    </row>
    <row r="43" spans="1:9" ht="22.5">
      <c r="A43" s="7" t="s">
        <v>23</v>
      </c>
      <c r="B43" s="36" t="s">
        <v>60</v>
      </c>
      <c r="C43" s="7"/>
      <c r="D43" s="15" t="s">
        <v>49</v>
      </c>
      <c r="E43" s="39">
        <f>3182+172</f>
        <v>3354</v>
      </c>
      <c r="F43" s="39">
        <f>3182+172</f>
        <v>3354</v>
      </c>
      <c r="G43" s="45">
        <f>1000+500</f>
        <v>1500</v>
      </c>
      <c r="H43" s="52">
        <f>8000+750+166+271</f>
        <v>9187</v>
      </c>
      <c r="I43" s="52">
        <f t="shared" si="2"/>
        <v>10687</v>
      </c>
    </row>
    <row r="44" spans="1:9" ht="12.75" customHeight="1">
      <c r="A44" s="7">
        <v>3412</v>
      </c>
      <c r="B44" s="7">
        <v>5331</v>
      </c>
      <c r="C44" s="7"/>
      <c r="D44" s="15" t="s">
        <v>55</v>
      </c>
      <c r="E44" s="39">
        <v>9793</v>
      </c>
      <c r="F44" s="39">
        <v>9793</v>
      </c>
      <c r="G44" s="45">
        <f>6253+531</f>
        <v>6784</v>
      </c>
      <c r="H44" s="52">
        <v>0</v>
      </c>
      <c r="I44" s="52">
        <f t="shared" si="2"/>
        <v>6784</v>
      </c>
    </row>
    <row r="45" spans="1:9" ht="12.75" customHeight="1">
      <c r="A45" s="7">
        <v>3421</v>
      </c>
      <c r="B45" s="7">
        <v>5331</v>
      </c>
      <c r="C45" s="7"/>
      <c r="D45" s="15" t="s">
        <v>56</v>
      </c>
      <c r="E45" s="39">
        <v>2506</v>
      </c>
      <c r="F45" s="39">
        <v>2506</v>
      </c>
      <c r="G45" s="45">
        <v>2460</v>
      </c>
      <c r="H45" s="52">
        <v>0</v>
      </c>
      <c r="I45" s="52">
        <f t="shared" si="2"/>
        <v>2460</v>
      </c>
    </row>
    <row r="46" spans="1:9" ht="12.75" customHeight="1">
      <c r="A46" s="7"/>
      <c r="B46" s="7"/>
      <c r="C46" s="7">
        <v>204</v>
      </c>
      <c r="D46" s="15" t="s">
        <v>58</v>
      </c>
      <c r="E46" s="39">
        <v>13425</v>
      </c>
      <c r="F46" s="39">
        <v>13425</v>
      </c>
      <c r="G46" s="45">
        <v>3000</v>
      </c>
      <c r="H46" s="52">
        <v>0</v>
      </c>
      <c r="I46" s="52">
        <f t="shared" si="2"/>
        <v>3000</v>
      </c>
    </row>
    <row r="47" spans="1:9" ht="12.75" customHeight="1">
      <c r="A47" s="7" t="s">
        <v>68</v>
      </c>
      <c r="B47" s="7"/>
      <c r="C47" s="7"/>
      <c r="D47" s="15" t="s">
        <v>69</v>
      </c>
      <c r="E47" s="39">
        <v>0</v>
      </c>
      <c r="F47" s="39">
        <v>0</v>
      </c>
      <c r="G47" s="45">
        <v>0</v>
      </c>
      <c r="H47" s="52">
        <v>0</v>
      </c>
      <c r="I47" s="52">
        <f t="shared" si="2"/>
        <v>0</v>
      </c>
    </row>
    <row r="48" spans="1:9" ht="12.75" customHeight="1">
      <c r="A48" s="7" t="s">
        <v>24</v>
      </c>
      <c r="B48" s="7"/>
      <c r="C48" s="7"/>
      <c r="D48" s="15" t="s">
        <v>30</v>
      </c>
      <c r="E48" s="39">
        <v>40255</v>
      </c>
      <c r="F48" s="39">
        <v>40255</v>
      </c>
      <c r="G48" s="45">
        <f>100+100+500+2500+120+700+8662+3000+1452+991+800+500+1500+2000</f>
        <v>22925</v>
      </c>
      <c r="H48" s="52">
        <f>9200+1920+500+300+450+3500</f>
        <v>15870</v>
      </c>
      <c r="I48" s="52">
        <f t="shared" si="2"/>
        <v>38795</v>
      </c>
    </row>
    <row r="49" spans="1:9" ht="12.75" customHeight="1">
      <c r="A49" s="7" t="s">
        <v>25</v>
      </c>
      <c r="B49" s="7"/>
      <c r="C49" s="7"/>
      <c r="D49" s="15" t="s">
        <v>31</v>
      </c>
      <c r="E49" s="39">
        <v>11193</v>
      </c>
      <c r="F49" s="39">
        <v>11193</v>
      </c>
      <c r="G49" s="45">
        <f>6570+1732+600</f>
        <v>8902</v>
      </c>
      <c r="H49" s="52">
        <f>830+8800</f>
        <v>9630</v>
      </c>
      <c r="I49" s="52">
        <f t="shared" si="2"/>
        <v>18532</v>
      </c>
    </row>
    <row r="50" spans="1:9" ht="25.5">
      <c r="A50" s="7" t="s">
        <v>40</v>
      </c>
      <c r="B50" s="7"/>
      <c r="C50" s="7"/>
      <c r="D50" s="15" t="s">
        <v>50</v>
      </c>
      <c r="E50" s="39">
        <v>14321</v>
      </c>
      <c r="F50" s="39">
        <v>14321</v>
      </c>
      <c r="G50" s="45">
        <f>8119+310+10</f>
        <v>8439</v>
      </c>
      <c r="H50" s="52">
        <v>130</v>
      </c>
      <c r="I50" s="52">
        <f t="shared" si="2"/>
        <v>8569</v>
      </c>
    </row>
    <row r="51" spans="1:9" ht="12.75" customHeight="1">
      <c r="A51" s="7" t="s">
        <v>41</v>
      </c>
      <c r="B51" s="7"/>
      <c r="C51" s="7"/>
      <c r="D51" s="15" t="s">
        <v>51</v>
      </c>
      <c r="E51" s="39">
        <v>700</v>
      </c>
      <c r="F51" s="39">
        <v>700</v>
      </c>
      <c r="G51" s="45">
        <f>200</f>
        <v>200</v>
      </c>
      <c r="H51" s="52">
        <v>0</v>
      </c>
      <c r="I51" s="52">
        <f t="shared" si="2"/>
        <v>200</v>
      </c>
    </row>
    <row r="52" spans="1:9" ht="12.75" customHeight="1">
      <c r="A52" s="7" t="s">
        <v>42</v>
      </c>
      <c r="B52" s="7"/>
      <c r="C52" s="7"/>
      <c r="D52" s="15" t="s">
        <v>2</v>
      </c>
      <c r="E52" s="39">
        <v>4057</v>
      </c>
      <c r="F52" s="39">
        <v>4057</v>
      </c>
      <c r="G52" s="45">
        <f>4364</f>
        <v>4364</v>
      </c>
      <c r="H52" s="52">
        <v>0</v>
      </c>
      <c r="I52" s="52">
        <f t="shared" si="2"/>
        <v>4364</v>
      </c>
    </row>
    <row r="53" spans="1:9" ht="12.75" customHeight="1">
      <c r="A53" s="7" t="s">
        <v>43</v>
      </c>
      <c r="B53" s="7"/>
      <c r="C53" s="7"/>
      <c r="D53" s="15" t="s">
        <v>52</v>
      </c>
      <c r="E53" s="39">
        <v>250</v>
      </c>
      <c r="F53" s="39">
        <v>250</v>
      </c>
      <c r="G53" s="45">
        <v>250</v>
      </c>
      <c r="H53" s="52">
        <v>0</v>
      </c>
      <c r="I53" s="52">
        <f t="shared" si="2"/>
        <v>250</v>
      </c>
    </row>
    <row r="54" spans="1:9" ht="12.75" customHeight="1">
      <c r="A54" s="7" t="s">
        <v>44</v>
      </c>
      <c r="B54" s="7"/>
      <c r="C54" s="7"/>
      <c r="D54" s="15" t="s">
        <v>53</v>
      </c>
      <c r="E54" s="39">
        <v>80026</v>
      </c>
      <c r="F54" s="39">
        <v>80026</v>
      </c>
      <c r="G54" s="45">
        <f>5039+4500+69035+1950+350+1000+300</f>
        <v>82174</v>
      </c>
      <c r="H54" s="52">
        <v>2728</v>
      </c>
      <c r="I54" s="52">
        <f t="shared" si="2"/>
        <v>84902</v>
      </c>
    </row>
    <row r="55" spans="1:9" ht="12.75" customHeight="1">
      <c r="A55" s="7" t="s">
        <v>45</v>
      </c>
      <c r="B55" s="7"/>
      <c r="C55" s="7"/>
      <c r="D55" s="15" t="s">
        <v>7</v>
      </c>
      <c r="E55" s="39">
        <v>5735</v>
      </c>
      <c r="F55" s="39">
        <v>5735</v>
      </c>
      <c r="G55" s="45">
        <f>500+7000</f>
        <v>7500</v>
      </c>
      <c r="H55" s="52">
        <v>0</v>
      </c>
      <c r="I55" s="52">
        <f t="shared" si="2"/>
        <v>7500</v>
      </c>
    </row>
    <row r="56" spans="1:17" ht="15.75">
      <c r="A56" s="47"/>
      <c r="B56" s="47"/>
      <c r="C56" s="47"/>
      <c r="D56" s="49" t="s">
        <v>6</v>
      </c>
      <c r="E56" s="40">
        <f>SUM(E33:E55)</f>
        <v>290355</v>
      </c>
      <c r="F56" s="40">
        <f>SUM(F33:F55)</f>
        <v>290355</v>
      </c>
      <c r="G56" s="43">
        <f>SUM(G32:G55)</f>
        <v>215263</v>
      </c>
      <c r="H56" s="57">
        <f>SUM(H32:H55)</f>
        <v>63770</v>
      </c>
      <c r="I56" s="55">
        <f>SUM(I32:I55)</f>
        <v>279033</v>
      </c>
      <c r="L56" s="9"/>
      <c r="M56" s="12"/>
      <c r="N56" s="11"/>
      <c r="O56" s="6"/>
      <c r="P56" s="6"/>
      <c r="Q56" s="6"/>
    </row>
    <row r="57" spans="1:17" ht="12.75">
      <c r="A57" s="47"/>
      <c r="B57" s="47"/>
      <c r="C57" s="47"/>
      <c r="D57" s="49" t="s">
        <v>61</v>
      </c>
      <c r="E57" s="39">
        <f>E31-E56</f>
        <v>-24400</v>
      </c>
      <c r="F57" s="39">
        <f>F31-F56</f>
        <v>-24400</v>
      </c>
      <c r="G57" s="45">
        <f>G31-G56</f>
        <v>-27645</v>
      </c>
      <c r="H57" s="51"/>
      <c r="I57" s="52">
        <f>I31-I56</f>
        <v>-75635</v>
      </c>
      <c r="L57" s="9"/>
      <c r="M57" s="12"/>
      <c r="N57" s="11"/>
      <c r="O57" s="6"/>
      <c r="P57" s="6"/>
      <c r="Q57" s="6"/>
    </row>
    <row r="58" spans="1:17" ht="12.75" customHeight="1">
      <c r="A58" s="7">
        <v>8115</v>
      </c>
      <c r="B58" s="7"/>
      <c r="C58" s="7"/>
      <c r="D58" s="8" t="s">
        <v>3</v>
      </c>
      <c r="E58" s="39">
        <v>37740</v>
      </c>
      <c r="F58" s="39">
        <v>37740</v>
      </c>
      <c r="G58" s="45">
        <v>27645</v>
      </c>
      <c r="H58" s="51"/>
      <c r="I58" s="52">
        <v>75635</v>
      </c>
      <c r="L58" s="6"/>
      <c r="M58" s="6"/>
      <c r="N58" s="6"/>
      <c r="O58" s="6"/>
      <c r="P58" s="6"/>
      <c r="Q58" s="6"/>
    </row>
    <row r="59" spans="1:17" ht="12.75" customHeight="1">
      <c r="A59" s="7">
        <v>8124</v>
      </c>
      <c r="B59" s="7"/>
      <c r="C59" s="7"/>
      <c r="D59" s="8" t="s">
        <v>4</v>
      </c>
      <c r="E59" s="39">
        <v>-7040</v>
      </c>
      <c r="F59" s="39">
        <v>-7040</v>
      </c>
      <c r="G59" s="45">
        <v>-6000</v>
      </c>
      <c r="H59" s="51"/>
      <c r="I59" s="52">
        <v>-6000</v>
      </c>
      <c r="L59" s="6"/>
      <c r="M59" s="6"/>
      <c r="N59" s="6"/>
      <c r="O59" s="6"/>
      <c r="P59" s="6"/>
      <c r="Q59" s="6"/>
    </row>
    <row r="60" spans="1:17" ht="12.75" customHeight="1">
      <c r="A60" s="7">
        <v>8117</v>
      </c>
      <c r="B60" s="7"/>
      <c r="C60" s="7"/>
      <c r="D60" s="15" t="s">
        <v>59</v>
      </c>
      <c r="E60" s="39">
        <v>-6000</v>
      </c>
      <c r="F60" s="39">
        <v>-6000</v>
      </c>
      <c r="G60" s="45">
        <v>6000</v>
      </c>
      <c r="H60" s="51">
        <v>0</v>
      </c>
      <c r="I60" s="52">
        <v>6000</v>
      </c>
      <c r="L60" s="6"/>
      <c r="M60" s="6"/>
      <c r="N60" s="6"/>
      <c r="O60" s="6"/>
      <c r="P60" s="6"/>
      <c r="Q60" s="6"/>
    </row>
    <row r="61" spans="1:17" ht="12.75">
      <c r="A61" s="47"/>
      <c r="B61" s="47"/>
      <c r="C61" s="47"/>
      <c r="D61" s="49" t="s">
        <v>62</v>
      </c>
      <c r="E61" s="39">
        <f>SUM(E58:E60)</f>
        <v>24700</v>
      </c>
      <c r="F61" s="39">
        <v>24700</v>
      </c>
      <c r="G61" s="45">
        <f>SUM(G58:G60)</f>
        <v>27645</v>
      </c>
      <c r="H61" s="51"/>
      <c r="I61" s="52">
        <f>SUM(I58:I60)</f>
        <v>75635</v>
      </c>
      <c r="J61" s="1"/>
      <c r="K61" s="1"/>
      <c r="L61" s="6"/>
      <c r="M61" s="6"/>
      <c r="N61" s="6"/>
      <c r="O61" s="6"/>
      <c r="P61" s="6"/>
      <c r="Q61" s="6"/>
    </row>
    <row r="62" spans="1:17" ht="12.75" customHeight="1">
      <c r="A62" s="9"/>
      <c r="B62" s="9"/>
      <c r="C62" s="9"/>
      <c r="D62" s="12"/>
      <c r="E62" s="13"/>
      <c r="F62" s="13"/>
      <c r="H62" s="9"/>
      <c r="I62" s="10"/>
      <c r="J62" s="5"/>
      <c r="K62" s="1"/>
      <c r="L62" s="6"/>
      <c r="M62" s="6"/>
      <c r="N62" s="6"/>
      <c r="O62" s="6"/>
      <c r="P62" s="6"/>
      <c r="Q62" s="6"/>
    </row>
    <row r="63" spans="1:17" ht="12.75" customHeight="1">
      <c r="A63" s="9"/>
      <c r="B63" s="9"/>
      <c r="C63" s="9"/>
      <c r="D63" s="12"/>
      <c r="E63" s="13"/>
      <c r="F63" s="13"/>
      <c r="H63" s="9"/>
      <c r="I63" s="10"/>
      <c r="J63" s="5"/>
      <c r="K63" s="1"/>
      <c r="L63" s="9"/>
      <c r="M63" s="12"/>
      <c r="N63" s="11"/>
      <c r="O63" s="11"/>
      <c r="P63" s="6"/>
      <c r="Q63" s="6"/>
    </row>
    <row r="64" spans="1:17" ht="12.75" customHeight="1">
      <c r="A64" s="9"/>
      <c r="B64" s="9"/>
      <c r="C64" s="9"/>
      <c r="D64" s="12"/>
      <c r="E64" s="13"/>
      <c r="F64" s="13"/>
      <c r="H64" s="9"/>
      <c r="I64" s="12"/>
      <c r="J64" s="35"/>
      <c r="K64" s="1"/>
      <c r="L64" s="9"/>
      <c r="M64" s="12"/>
      <c r="N64" s="11"/>
      <c r="O64" s="11"/>
      <c r="P64" s="6"/>
      <c r="Q64" s="6"/>
    </row>
    <row r="65" spans="1:17" ht="12.75" customHeight="1">
      <c r="A65" s="9"/>
      <c r="B65" s="9"/>
      <c r="C65" s="9"/>
      <c r="D65" s="12"/>
      <c r="E65" s="13"/>
      <c r="F65" s="13"/>
      <c r="H65" s="1"/>
      <c r="I65" s="1"/>
      <c r="J65" s="1"/>
      <c r="K65" s="1"/>
      <c r="L65" s="9"/>
      <c r="M65" s="12"/>
      <c r="N65" s="11"/>
      <c r="O65" s="11"/>
      <c r="P65" s="6"/>
      <c r="Q65" s="6"/>
    </row>
    <row r="66" spans="1:17" ht="12.75" customHeight="1">
      <c r="A66" s="9"/>
      <c r="B66" s="9"/>
      <c r="C66" s="9"/>
      <c r="D66" s="12"/>
      <c r="E66" s="13"/>
      <c r="F66" s="13"/>
      <c r="H66" s="1"/>
      <c r="I66" s="1"/>
      <c r="J66" s="1"/>
      <c r="K66" s="1"/>
      <c r="L66" s="9"/>
      <c r="M66" s="12"/>
      <c r="N66" s="11"/>
      <c r="O66" s="11"/>
      <c r="P66" s="6"/>
      <c r="Q66" s="6"/>
    </row>
    <row r="67" spans="1:17" ht="12.75" customHeight="1">
      <c r="A67" s="16"/>
      <c r="B67" s="16"/>
      <c r="C67" s="16"/>
      <c r="D67" s="12"/>
      <c r="E67" s="13"/>
      <c r="F67" s="13"/>
      <c r="L67" s="9"/>
      <c r="M67" s="12"/>
      <c r="N67" s="11"/>
      <c r="O67" s="11"/>
      <c r="P67" s="6"/>
      <c r="Q67" s="6"/>
    </row>
    <row r="68" spans="1:17" ht="12.75" customHeight="1">
      <c r="A68" s="9"/>
      <c r="B68" s="9"/>
      <c r="C68" s="9"/>
      <c r="D68" s="12"/>
      <c r="E68" s="13"/>
      <c r="F68" s="13"/>
      <c r="L68" s="9"/>
      <c r="M68" s="12"/>
      <c r="N68" s="11"/>
      <c r="O68" s="11"/>
      <c r="P68" s="6"/>
      <c r="Q68" s="6"/>
    </row>
    <row r="69" spans="1:17" ht="12.75" customHeight="1">
      <c r="A69" s="9"/>
      <c r="B69" s="9"/>
      <c r="C69" s="9"/>
      <c r="D69" s="12"/>
      <c r="E69" s="13"/>
      <c r="F69" s="13"/>
      <c r="L69" s="9"/>
      <c r="M69" s="12"/>
      <c r="N69" s="11"/>
      <c r="O69" s="11"/>
      <c r="P69" s="6"/>
      <c r="Q69" s="6"/>
    </row>
    <row r="70" spans="1:17" ht="12.75" customHeight="1">
      <c r="A70" s="9"/>
      <c r="B70" s="9"/>
      <c r="C70" s="9"/>
      <c r="D70" s="12"/>
      <c r="E70" s="13"/>
      <c r="F70" s="13"/>
      <c r="L70" s="9"/>
      <c r="M70" s="12"/>
      <c r="N70" s="11"/>
      <c r="O70" s="11"/>
      <c r="P70" s="6"/>
      <c r="Q70" s="6"/>
    </row>
    <row r="71" spans="1:17" ht="12.75" customHeight="1">
      <c r="A71" s="9"/>
      <c r="B71" s="9"/>
      <c r="C71" s="9"/>
      <c r="D71" s="12"/>
      <c r="E71" s="13"/>
      <c r="F71" s="13"/>
      <c r="L71" s="6"/>
      <c r="M71" s="6"/>
      <c r="N71" s="6"/>
      <c r="O71" s="6"/>
      <c r="P71" s="6"/>
      <c r="Q71" s="6"/>
    </row>
    <row r="72" spans="1:17" ht="12.75" customHeight="1">
      <c r="A72" s="9"/>
      <c r="B72" s="9"/>
      <c r="C72" s="9"/>
      <c r="D72" s="12"/>
      <c r="E72" s="13"/>
      <c r="F72" s="13"/>
      <c r="L72" s="6"/>
      <c r="M72" s="6"/>
      <c r="N72" s="6"/>
      <c r="O72" s="6"/>
      <c r="P72" s="6"/>
      <c r="Q72" s="6"/>
    </row>
    <row r="73" spans="1:17" ht="12.75" customHeight="1">
      <c r="A73" s="9"/>
      <c r="B73" s="9"/>
      <c r="C73" s="9"/>
      <c r="D73" s="12"/>
      <c r="E73" s="13"/>
      <c r="F73" s="13"/>
      <c r="L73" s="6"/>
      <c r="M73" s="6"/>
      <c r="N73" s="6"/>
      <c r="O73" s="6"/>
      <c r="P73" s="6"/>
      <c r="Q73" s="6"/>
    </row>
    <row r="74" spans="1:17" ht="12.75" customHeight="1">
      <c r="A74" s="9"/>
      <c r="B74" s="9"/>
      <c r="C74" s="9"/>
      <c r="D74" s="12"/>
      <c r="E74" s="13"/>
      <c r="F74" s="13"/>
      <c r="L74" s="6"/>
      <c r="M74" s="6"/>
      <c r="N74" s="6"/>
      <c r="O74" s="6"/>
      <c r="P74" s="6"/>
      <c r="Q74" s="6"/>
    </row>
    <row r="75" spans="1:6" ht="12.75" customHeight="1">
      <c r="A75" s="9"/>
      <c r="B75" s="9"/>
      <c r="C75" s="9"/>
      <c r="D75" s="12"/>
      <c r="E75" s="13"/>
      <c r="F75" s="13"/>
    </row>
    <row r="76" spans="1:6" ht="12.75" customHeight="1">
      <c r="A76" s="9"/>
      <c r="B76" s="9"/>
      <c r="C76" s="9"/>
      <c r="D76" s="12"/>
      <c r="E76" s="13"/>
      <c r="F76" s="13"/>
    </row>
    <row r="77" spans="1:6" ht="12.75" customHeight="1">
      <c r="A77" s="9"/>
      <c r="B77" s="9"/>
      <c r="C77" s="9"/>
      <c r="D77" s="12"/>
      <c r="E77" s="13"/>
      <c r="F77" s="13"/>
    </row>
    <row r="78" spans="1:6" ht="12.75" customHeight="1">
      <c r="A78" s="9"/>
      <c r="B78" s="9"/>
      <c r="C78" s="9"/>
      <c r="D78" s="12"/>
      <c r="E78" s="13"/>
      <c r="F78" s="13"/>
    </row>
    <row r="79" spans="1:6" ht="12.75" customHeight="1">
      <c r="A79" s="9"/>
      <c r="B79" s="9"/>
      <c r="C79" s="9"/>
      <c r="D79" s="12"/>
      <c r="E79" s="13"/>
      <c r="F79" s="13"/>
    </row>
    <row r="80" spans="1:6" ht="12.75" customHeight="1">
      <c r="A80" s="9"/>
      <c r="B80" s="9"/>
      <c r="C80" s="9"/>
      <c r="D80" s="12"/>
      <c r="E80" s="13"/>
      <c r="F80" s="13"/>
    </row>
    <row r="81" spans="1:6" ht="12.75" customHeight="1">
      <c r="A81" s="9"/>
      <c r="B81" s="9"/>
      <c r="C81" s="9"/>
      <c r="D81" s="12"/>
      <c r="E81" s="13"/>
      <c r="F81" s="13"/>
    </row>
    <row r="82" spans="1:6" ht="12.75" customHeight="1">
      <c r="A82" s="9"/>
      <c r="B82" s="9"/>
      <c r="C82" s="9"/>
      <c r="D82" s="12"/>
      <c r="E82" s="13"/>
      <c r="F82" s="13"/>
    </row>
    <row r="83" spans="1:6" ht="12.75" customHeight="1">
      <c r="A83" s="9"/>
      <c r="B83" s="9"/>
      <c r="C83" s="9"/>
      <c r="D83" s="12"/>
      <c r="E83" s="13"/>
      <c r="F83" s="13"/>
    </row>
    <row r="84" spans="1:6" ht="12.75" customHeight="1">
      <c r="A84" s="9"/>
      <c r="B84" s="9"/>
      <c r="C84" s="9"/>
      <c r="D84" s="12"/>
      <c r="E84" s="13"/>
      <c r="F84" s="13"/>
    </row>
    <row r="85" spans="1:6" ht="12.75" customHeight="1">
      <c r="A85" s="9"/>
      <c r="B85" s="9"/>
      <c r="C85" s="9"/>
      <c r="D85" s="12"/>
      <c r="E85" s="13"/>
      <c r="F85" s="13"/>
    </row>
    <row r="86" spans="1:6" ht="12.75" customHeight="1">
      <c r="A86" s="9"/>
      <c r="B86" s="9"/>
      <c r="C86" s="9"/>
      <c r="D86" s="12"/>
      <c r="E86" s="13"/>
      <c r="F86" s="13"/>
    </row>
    <row r="87" spans="1:6" ht="12.75" customHeight="1">
      <c r="A87" s="9"/>
      <c r="B87" s="9"/>
      <c r="C87" s="9"/>
      <c r="D87" s="12"/>
      <c r="E87" s="13"/>
      <c r="F87" s="13"/>
    </row>
    <row r="88" spans="1:6" ht="12.75" customHeight="1">
      <c r="A88" s="9"/>
      <c r="B88" s="9"/>
      <c r="C88" s="9"/>
      <c r="D88" s="12"/>
      <c r="E88" s="13"/>
      <c r="F88" s="13"/>
    </row>
    <row r="89" spans="1:6" ht="12.75" customHeight="1">
      <c r="A89" s="9"/>
      <c r="B89" s="9"/>
      <c r="C89" s="9"/>
      <c r="D89" s="12"/>
      <c r="E89" s="13"/>
      <c r="F89" s="13"/>
    </row>
    <row r="90" spans="1:6" ht="12.75" customHeight="1">
      <c r="A90" s="9"/>
      <c r="B90" s="9"/>
      <c r="C90" s="9"/>
      <c r="D90" s="12"/>
      <c r="E90" s="13"/>
      <c r="F90" s="13"/>
    </row>
    <row r="91" spans="1:6" ht="12.75" customHeight="1">
      <c r="A91" s="9"/>
      <c r="B91" s="9"/>
      <c r="C91" s="9"/>
      <c r="D91" s="12"/>
      <c r="E91" s="13"/>
      <c r="F91" s="13"/>
    </row>
    <row r="92" spans="1:6" ht="12.75" customHeight="1">
      <c r="A92" s="9"/>
      <c r="B92" s="9"/>
      <c r="C92" s="9"/>
      <c r="D92" s="12"/>
      <c r="E92" s="13"/>
      <c r="F92" s="13"/>
    </row>
    <row r="93" spans="1:6" ht="12.75" customHeight="1">
      <c r="A93" s="9"/>
      <c r="B93" s="9"/>
      <c r="C93" s="9"/>
      <c r="D93" s="12"/>
      <c r="E93" s="13"/>
      <c r="F93" s="13"/>
    </row>
    <row r="94" spans="1:6" ht="12.75" customHeight="1">
      <c r="A94" s="9"/>
      <c r="B94" s="9"/>
      <c r="C94" s="9"/>
      <c r="D94" s="12"/>
      <c r="E94" s="13"/>
      <c r="F94" s="13"/>
    </row>
    <row r="95" spans="1:6" ht="12.75" customHeight="1">
      <c r="A95" s="9"/>
      <c r="B95" s="9"/>
      <c r="C95" s="9"/>
      <c r="D95" s="12"/>
      <c r="E95" s="13"/>
      <c r="F95" s="13"/>
    </row>
    <row r="96" spans="1:6" ht="12.75" customHeight="1">
      <c r="A96" s="9"/>
      <c r="B96" s="9"/>
      <c r="C96" s="9"/>
      <c r="D96" s="12"/>
      <c r="E96" s="13"/>
      <c r="F96" s="13"/>
    </row>
    <row r="97" spans="1:6" ht="12.75" customHeight="1">
      <c r="A97" s="9"/>
      <c r="B97" s="9"/>
      <c r="C97" s="9"/>
      <c r="D97" s="12"/>
      <c r="E97" s="13"/>
      <c r="F97" s="13"/>
    </row>
    <row r="98" spans="1:4" ht="26.25" customHeight="1">
      <c r="A98" s="59"/>
      <c r="B98" s="59"/>
      <c r="C98" s="59"/>
      <c r="D98" s="59"/>
    </row>
    <row r="99" spans="1:4" ht="27.75" customHeight="1">
      <c r="A99" s="17"/>
      <c r="B99" s="17"/>
      <c r="C99" s="17"/>
      <c r="D99" s="17"/>
    </row>
    <row r="100" spans="1:4" ht="12.75" customHeight="1">
      <c r="A100" s="9"/>
      <c r="B100" s="9"/>
      <c r="C100" s="9"/>
      <c r="D100" s="18"/>
    </row>
    <row r="101" spans="1:4" ht="12.75" customHeight="1">
      <c r="A101" s="9"/>
      <c r="B101" s="9"/>
      <c r="C101" s="9"/>
      <c r="D101" s="19"/>
    </row>
    <row r="102" spans="1:4" ht="12.75" customHeight="1">
      <c r="A102" s="20"/>
      <c r="B102" s="20"/>
      <c r="C102" s="20"/>
      <c r="D102" s="21"/>
    </row>
    <row r="103" spans="1:4" ht="12.75" customHeight="1">
      <c r="A103" s="9"/>
      <c r="B103" s="9"/>
      <c r="C103" s="9"/>
      <c r="D103" s="22"/>
    </row>
    <row r="104" spans="1:4" ht="12.75" customHeight="1">
      <c r="A104" s="9"/>
      <c r="B104" s="9"/>
      <c r="C104" s="9"/>
      <c r="D104" s="22"/>
    </row>
    <row r="105" spans="1:4" ht="12.75" customHeight="1">
      <c r="A105" s="20"/>
      <c r="B105" s="20"/>
      <c r="C105" s="20"/>
      <c r="D105" s="23"/>
    </row>
    <row r="106" spans="1:4" ht="12.75" customHeight="1">
      <c r="A106" s="9"/>
      <c r="B106" s="9"/>
      <c r="C106" s="9"/>
      <c r="D106" s="18"/>
    </row>
    <row r="107" spans="1:4" ht="12.75" customHeight="1">
      <c r="A107" s="20"/>
      <c r="B107" s="20"/>
      <c r="C107" s="20"/>
      <c r="D107" s="23"/>
    </row>
    <row r="108" spans="1:4" ht="12.75" customHeight="1">
      <c r="A108" s="20"/>
      <c r="B108" s="20"/>
      <c r="C108" s="20"/>
      <c r="D108" s="21"/>
    </row>
    <row r="109" spans="1:4" ht="12.75" customHeight="1">
      <c r="A109" s="20"/>
      <c r="B109" s="20"/>
      <c r="C109" s="20"/>
      <c r="D109" s="21"/>
    </row>
    <row r="110" spans="1:4" ht="12.75" customHeight="1">
      <c r="A110" s="20"/>
      <c r="B110" s="20"/>
      <c r="C110" s="20"/>
      <c r="D110" s="21"/>
    </row>
    <row r="111" spans="1:4" ht="12.75" customHeight="1">
      <c r="A111" s="20"/>
      <c r="B111" s="20"/>
      <c r="C111" s="20"/>
      <c r="D111" s="21"/>
    </row>
    <row r="112" spans="1:4" ht="12.75" customHeight="1">
      <c r="A112" s="20"/>
      <c r="B112" s="20"/>
      <c r="C112" s="20"/>
      <c r="D112" s="21"/>
    </row>
    <row r="113" spans="1:4" ht="12.75" customHeight="1">
      <c r="A113" s="20"/>
      <c r="B113" s="20"/>
      <c r="C113" s="20"/>
      <c r="D113" s="21"/>
    </row>
    <row r="114" spans="1:4" ht="12.75" customHeight="1">
      <c r="A114" s="20"/>
      <c r="B114" s="20"/>
      <c r="C114" s="20"/>
      <c r="D114" s="21"/>
    </row>
    <row r="115" spans="1:4" ht="12.75" customHeight="1">
      <c r="A115" s="20"/>
      <c r="B115" s="20"/>
      <c r="C115" s="20"/>
      <c r="D115" s="21"/>
    </row>
    <row r="116" spans="1:4" ht="12.75" customHeight="1">
      <c r="A116" s="20"/>
      <c r="B116" s="20"/>
      <c r="C116" s="20"/>
      <c r="D116" s="21"/>
    </row>
    <row r="117" spans="1:4" ht="12.75" customHeight="1">
      <c r="A117" s="9"/>
      <c r="B117" s="9"/>
      <c r="C117" s="9"/>
      <c r="D117" s="22"/>
    </row>
    <row r="118" spans="1:4" ht="12.75" customHeight="1">
      <c r="A118" s="20"/>
      <c r="B118" s="20"/>
      <c r="C118" s="20"/>
      <c r="D118" s="21"/>
    </row>
    <row r="119" spans="1:4" ht="12.75" customHeight="1">
      <c r="A119" s="9"/>
      <c r="B119" s="9"/>
      <c r="C119" s="9"/>
      <c r="D119" s="22"/>
    </row>
    <row r="120" spans="1:4" ht="12.75" customHeight="1">
      <c r="A120" s="9"/>
      <c r="B120" s="9"/>
      <c r="C120" s="9"/>
      <c r="D120" s="22"/>
    </row>
    <row r="121" spans="1:4" ht="12.75" customHeight="1">
      <c r="A121" s="9"/>
      <c r="B121" s="9"/>
      <c r="C121" s="9"/>
      <c r="D121" s="22"/>
    </row>
    <row r="122" spans="1:4" ht="12.75" customHeight="1">
      <c r="A122" s="9"/>
      <c r="B122" s="9"/>
      <c r="C122" s="9"/>
      <c r="D122" s="22"/>
    </row>
    <row r="123" spans="1:4" ht="12.75" customHeight="1">
      <c r="A123" s="9"/>
      <c r="B123" s="9"/>
      <c r="C123" s="9"/>
      <c r="D123" s="22"/>
    </row>
    <row r="124" spans="1:4" ht="12.75" customHeight="1">
      <c r="A124" s="20"/>
      <c r="B124" s="20"/>
      <c r="C124" s="20"/>
      <c r="D124" s="21"/>
    </row>
    <row r="125" spans="1:4" ht="12.75" customHeight="1">
      <c r="A125" s="20"/>
      <c r="B125" s="20"/>
      <c r="C125" s="20"/>
      <c r="D125" s="21"/>
    </row>
    <row r="126" spans="1:4" ht="12.75" customHeight="1">
      <c r="A126" s="20"/>
      <c r="B126" s="20"/>
      <c r="C126" s="20"/>
      <c r="D126" s="21"/>
    </row>
    <row r="127" spans="1:4" ht="12.75" customHeight="1">
      <c r="A127" s="20"/>
      <c r="B127" s="20"/>
      <c r="C127" s="20"/>
      <c r="D127" s="21"/>
    </row>
    <row r="128" spans="1:4" ht="12.75" customHeight="1">
      <c r="A128" s="20"/>
      <c r="B128" s="20"/>
      <c r="C128" s="20"/>
      <c r="D128" s="21"/>
    </row>
    <row r="129" spans="1:4" ht="12.75" customHeight="1">
      <c r="A129" s="20"/>
      <c r="B129" s="20"/>
      <c r="C129" s="20"/>
      <c r="D129" s="21"/>
    </row>
    <row r="130" spans="1:4" ht="12.75" customHeight="1">
      <c r="A130" s="20"/>
      <c r="B130" s="20"/>
      <c r="C130" s="20"/>
      <c r="D130" s="21"/>
    </row>
    <row r="131" spans="1:4" ht="12.75" customHeight="1">
      <c r="A131" s="20"/>
      <c r="B131" s="20"/>
      <c r="C131" s="20"/>
      <c r="D131" s="21"/>
    </row>
    <row r="132" spans="1:4" ht="12.75" customHeight="1">
      <c r="A132" s="20"/>
      <c r="B132" s="20"/>
      <c r="C132" s="20"/>
      <c r="D132" s="21"/>
    </row>
    <row r="133" spans="1:4" ht="12.75" customHeight="1">
      <c r="A133" s="9"/>
      <c r="B133" s="9"/>
      <c r="C133" s="9"/>
      <c r="D133" s="22"/>
    </row>
    <row r="134" spans="1:4" ht="12.75" customHeight="1">
      <c r="A134" s="9"/>
      <c r="B134" s="9"/>
      <c r="C134" s="9"/>
      <c r="D134" s="22"/>
    </row>
    <row r="135" spans="1:4" ht="12.75" customHeight="1">
      <c r="A135" s="9"/>
      <c r="B135" s="9"/>
      <c r="C135" s="9"/>
      <c r="D135" s="22"/>
    </row>
    <row r="136" spans="1:4" ht="12.75" customHeight="1">
      <c r="A136" s="20"/>
      <c r="B136" s="20"/>
      <c r="C136" s="20"/>
      <c r="D136" s="21"/>
    </row>
    <row r="137" spans="1:4" ht="12.75" customHeight="1">
      <c r="A137" s="20"/>
      <c r="B137" s="20"/>
      <c r="C137" s="20"/>
      <c r="D137" s="21"/>
    </row>
    <row r="138" spans="1:4" ht="12.75" customHeight="1">
      <c r="A138" s="20"/>
      <c r="B138" s="20"/>
      <c r="C138" s="20"/>
      <c r="D138" s="21"/>
    </row>
    <row r="139" spans="1:4" ht="12.75" customHeight="1">
      <c r="A139" s="9"/>
      <c r="B139" s="9"/>
      <c r="C139" s="9"/>
      <c r="D139" s="22"/>
    </row>
    <row r="140" spans="1:4" ht="12.75" customHeight="1">
      <c r="A140" s="9"/>
      <c r="B140" s="9"/>
      <c r="C140" s="9"/>
      <c r="D140" s="22"/>
    </row>
    <row r="141" spans="1:4" ht="12.75" customHeight="1">
      <c r="A141" s="9"/>
      <c r="B141" s="9"/>
      <c r="C141" s="9"/>
      <c r="D141" s="22"/>
    </row>
    <row r="142" spans="1:4" ht="25.5" customHeight="1">
      <c r="A142" s="24"/>
      <c r="B142" s="24"/>
      <c r="C142" s="24"/>
      <c r="D142" s="25"/>
    </row>
    <row r="143" spans="1:4" ht="12.75" customHeight="1">
      <c r="A143" s="9"/>
      <c r="B143" s="9"/>
      <c r="C143" s="9"/>
      <c r="D143" s="10"/>
    </row>
    <row r="144" spans="1:4" ht="12.75">
      <c r="A144" s="9"/>
      <c r="B144" s="9"/>
      <c r="C144" s="9"/>
      <c r="D144" s="10"/>
    </row>
    <row r="145" spans="1:4" ht="12.75">
      <c r="A145" s="9"/>
      <c r="B145" s="9"/>
      <c r="C145" s="9"/>
      <c r="D145" s="10"/>
    </row>
    <row r="146" spans="1:4" ht="12.75">
      <c r="A146" s="9"/>
      <c r="B146" s="9"/>
      <c r="C146" s="9"/>
      <c r="D146" s="10"/>
    </row>
    <row r="147" spans="1:4" ht="12.75">
      <c r="A147" s="9"/>
      <c r="B147" s="9"/>
      <c r="C147" s="9"/>
      <c r="D147" s="10"/>
    </row>
    <row r="148" spans="1:4" ht="24.75" customHeight="1">
      <c r="A148" s="24"/>
      <c r="B148" s="24"/>
      <c r="C148" s="24"/>
      <c r="D148" s="6"/>
    </row>
    <row r="149" spans="1:4" ht="12.75">
      <c r="A149" s="6"/>
      <c r="B149" s="6"/>
      <c r="C149" s="6"/>
      <c r="D149" s="6"/>
    </row>
    <row r="150" spans="1:7" ht="12.75">
      <c r="A150" s="6"/>
      <c r="B150" s="6"/>
      <c r="C150" s="6"/>
      <c r="D150" s="26"/>
      <c r="E150" s="1"/>
      <c r="F150" s="1"/>
      <c r="G150" s="1"/>
    </row>
    <row r="151" spans="1:7" ht="12.75">
      <c r="A151" s="6"/>
      <c r="B151" s="6"/>
      <c r="C151" s="6"/>
      <c r="D151" s="27"/>
      <c r="E151" s="2"/>
      <c r="F151" s="2"/>
      <c r="G151" s="3"/>
    </row>
    <row r="152" spans="1:7" ht="12.75">
      <c r="A152" s="6"/>
      <c r="B152" s="6"/>
      <c r="C152" s="6"/>
      <c r="D152" s="27"/>
      <c r="E152" s="2"/>
      <c r="F152" s="2"/>
      <c r="G152" s="3"/>
    </row>
    <row r="153" spans="1:7" ht="12.75">
      <c r="A153" s="6"/>
      <c r="B153" s="6"/>
      <c r="C153" s="6"/>
      <c r="D153" s="27"/>
      <c r="E153" s="2"/>
      <c r="F153" s="2"/>
      <c r="G153" s="3"/>
    </row>
    <row r="154" spans="1:9" ht="12.75">
      <c r="A154" s="6"/>
      <c r="B154" s="6"/>
      <c r="C154" s="6"/>
      <c r="D154" s="27"/>
      <c r="E154" s="9"/>
      <c r="F154" s="9"/>
      <c r="G154" s="10"/>
      <c r="H154" s="5"/>
      <c r="I154" s="1"/>
    </row>
    <row r="155" spans="1:9" ht="12.75">
      <c r="A155" s="6"/>
      <c r="B155" s="6"/>
      <c r="C155" s="6"/>
      <c r="D155" s="6"/>
      <c r="E155" s="9"/>
      <c r="F155" s="9"/>
      <c r="G155" s="10"/>
      <c r="H155" s="5"/>
      <c r="I155" s="1"/>
    </row>
    <row r="156" spans="1:9" ht="12.75">
      <c r="A156" s="6"/>
      <c r="B156" s="6"/>
      <c r="C156" s="6"/>
      <c r="D156" s="6"/>
      <c r="E156" s="9"/>
      <c r="F156" s="9"/>
      <c r="G156" s="10"/>
      <c r="H156" s="5"/>
      <c r="I156" s="1"/>
    </row>
    <row r="157" spans="1:9" ht="12.75">
      <c r="A157" s="6"/>
      <c r="B157" s="6"/>
      <c r="C157" s="6"/>
      <c r="D157" s="6"/>
      <c r="E157" s="9"/>
      <c r="F157" s="9"/>
      <c r="G157" s="10"/>
      <c r="H157" s="5"/>
      <c r="I157" s="1"/>
    </row>
    <row r="158" spans="1:9" ht="12.75">
      <c r="A158" s="6"/>
      <c r="B158" s="6"/>
      <c r="C158" s="6"/>
      <c r="D158" s="6"/>
      <c r="E158" s="9"/>
      <c r="F158" s="9"/>
      <c r="G158" s="10"/>
      <c r="H158" s="5"/>
      <c r="I158" s="1"/>
    </row>
    <row r="159" spans="1:9" ht="12.75">
      <c r="A159" s="6"/>
      <c r="B159" s="6"/>
      <c r="C159" s="6"/>
      <c r="D159" s="6"/>
      <c r="E159" s="1"/>
      <c r="F159" s="1"/>
      <c r="G159" s="1"/>
      <c r="H159" s="1"/>
      <c r="I159" s="1"/>
    </row>
    <row r="160" spans="1:9" ht="12.75">
      <c r="A160" s="6"/>
      <c r="B160" s="6"/>
      <c r="C160" s="6"/>
      <c r="D160" s="6"/>
      <c r="E160" s="1"/>
      <c r="F160" s="1"/>
      <c r="G160" s="1"/>
      <c r="H160" s="1"/>
      <c r="I160" s="1"/>
    </row>
    <row r="161" spans="1:4" ht="12.75">
      <c r="A161" s="6"/>
      <c r="B161" s="6"/>
      <c r="C161" s="6"/>
      <c r="D161" s="6"/>
    </row>
  </sheetData>
  <sheetProtection selectLockedCells="1" selectUnlockedCells="1"/>
  <mergeCells count="3">
    <mergeCell ref="A98:D98"/>
    <mergeCell ref="A2:I2"/>
    <mergeCell ref="A1:B1"/>
  </mergeCells>
  <printOptions/>
  <pageMargins left="0.7875" right="0.7875" top="0.9840277777777777" bottom="0.9840277777777777" header="0.5118055555555555" footer="0.5118055555555555"/>
  <pageSetup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FabigovJ</dc:creator>
  <cp:keywords/>
  <dc:description/>
  <cp:lastModifiedBy>Jana Fabigová</cp:lastModifiedBy>
  <cp:lastPrinted>2022-01-28T13:02:50Z</cp:lastPrinted>
  <dcterms:created xsi:type="dcterms:W3CDTF">2015-11-22T08:52:35Z</dcterms:created>
  <dcterms:modified xsi:type="dcterms:W3CDTF">2022-05-09T08:31:27Z</dcterms:modified>
  <cp:category/>
  <cp:version/>
  <cp:contentType/>
  <cp:contentStatus/>
</cp:coreProperties>
</file>